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5E2649A0-AEDE-4E8D-8A3C-21AA177D7316}" xr6:coauthVersionLast="36" xr6:coauthVersionMax="36" xr10:uidLastSave="{00000000-0000-0000-0000-000000000000}"/>
  <bookViews>
    <workbookView xWindow="0" yWindow="0" windowWidth="28800" windowHeight="12105" tabRatio="603" xr2:uid="{00000000-000D-0000-FFFF-FFFF00000000}"/>
  </bookViews>
  <sheets>
    <sheet name="AAP-DGOS_GBudget" sheetId="1" r:id="rId1"/>
    <sheet name="Métiers recherche clinique" sheetId="3" r:id="rId2"/>
    <sheet name="PNM" sheetId="7" r:id="rId3"/>
    <sheet name="PM" sheetId="8" r:id="rId4"/>
    <sheet name="Grille de surcoûts" sheetId="9" r:id="rId5"/>
    <sheet name="FAQ" sheetId="6" r:id="rId6"/>
    <sheet name="RappelData" sheetId="5" state="hidden" r:id="rId7"/>
  </sheets>
  <definedNames>
    <definedName name="Assurance">#REF!</definedName>
    <definedName name="Assurances">#REF!</definedName>
    <definedName name="BinaireOuiNon">#REF!</definedName>
    <definedName name="Données">#REF!</definedName>
    <definedName name="Donnéess">#REF!</definedName>
    <definedName name="Investigation">#REF!</definedName>
    <definedName name="Investigations">#REF!</definedName>
    <definedName name="Méthodo">#REF!</definedName>
    <definedName name="methodos">#REF!</definedName>
    <definedName name="Montage">#REF!</definedName>
    <definedName name="Montages">#REF!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Statutjuridique">RappelData!#REF!</definedName>
    <definedName name="Vigilance">#REF!</definedName>
    <definedName name="Vigilances">#REF!</definedName>
    <definedName name="_xlnm.Print_Area" localSheetId="0">'AAP-DGOS_GBudget'!$A$1:$E$138</definedName>
    <definedName name="_xlnm.Print_Area" localSheetId="1">'Métiers recherche clinique'!$A$1:$P$72</definedName>
    <definedName name="_xlnm.Print_Area" localSheetId="6">RappelData!$A$1:$B$8</definedName>
  </definedNames>
  <calcPr calcId="191029"/>
</workbook>
</file>

<file path=xl/calcChain.xml><?xml version="1.0" encoding="utf-8"?>
<calcChain xmlns="http://schemas.openxmlformats.org/spreadsheetml/2006/main">
  <c r="B96" i="1" l="1"/>
  <c r="C19" i="8" l="1"/>
  <c r="D19" i="8" s="1"/>
  <c r="E19" i="8" s="1"/>
  <c r="C18" i="8"/>
  <c r="D18" i="8" s="1"/>
  <c r="E18" i="8" s="1"/>
  <c r="C17" i="8"/>
  <c r="D17" i="8" s="1"/>
  <c r="E17" i="8" s="1"/>
  <c r="C16" i="8"/>
  <c r="D16" i="8" s="1"/>
  <c r="E16" i="8" s="1"/>
  <c r="C15" i="8"/>
  <c r="D15" i="8" s="1"/>
  <c r="E15" i="8" s="1"/>
  <c r="D14" i="8"/>
  <c r="E14" i="8" s="1"/>
  <c r="C14" i="8"/>
  <c r="C13" i="8"/>
  <c r="D13" i="8" s="1"/>
  <c r="E13" i="8" s="1"/>
  <c r="C12" i="8"/>
  <c r="D12" i="8" s="1"/>
  <c r="E12" i="8" s="1"/>
  <c r="C11" i="8"/>
  <c r="D11" i="8" s="1"/>
  <c r="E11" i="8" s="1"/>
  <c r="C10" i="8"/>
  <c r="D10" i="8" s="1"/>
  <c r="E10" i="8" s="1"/>
  <c r="C9" i="8"/>
  <c r="D9" i="8" s="1"/>
  <c r="E9" i="8" s="1"/>
  <c r="C8" i="8"/>
  <c r="D8" i="8" s="1"/>
  <c r="E8" i="8" s="1"/>
  <c r="C7" i="8"/>
  <c r="D7" i="8" s="1"/>
  <c r="E7" i="8" s="1"/>
  <c r="D6" i="8"/>
  <c r="E6" i="8" s="1"/>
  <c r="C6" i="8"/>
  <c r="C5" i="8"/>
  <c r="D5" i="8" s="1"/>
  <c r="E5" i="8" s="1"/>
  <c r="C4" i="8"/>
  <c r="C41" i="7"/>
  <c r="D41" i="7" s="1"/>
  <c r="E41" i="7" s="1"/>
  <c r="C40" i="7"/>
  <c r="D40" i="7" s="1"/>
  <c r="E40" i="7" s="1"/>
  <c r="E39" i="7"/>
  <c r="D39" i="7"/>
  <c r="C39" i="7"/>
  <c r="C38" i="7"/>
  <c r="D38" i="7" s="1"/>
  <c r="E38" i="7" s="1"/>
  <c r="C37" i="7"/>
  <c r="D37" i="7" s="1"/>
  <c r="E37" i="7" s="1"/>
  <c r="C36" i="7"/>
  <c r="D36" i="7" s="1"/>
  <c r="E36" i="7" s="1"/>
  <c r="C35" i="7"/>
  <c r="D35" i="7" s="1"/>
  <c r="E35" i="7" s="1"/>
  <c r="C34" i="7"/>
  <c r="D34" i="7" s="1"/>
  <c r="E34" i="7" s="1"/>
  <c r="C33" i="7"/>
  <c r="D33" i="7" s="1"/>
  <c r="E33" i="7" s="1"/>
  <c r="C32" i="7"/>
  <c r="D32" i="7" s="1"/>
  <c r="E32" i="7" s="1"/>
  <c r="D31" i="7"/>
  <c r="E31" i="7" s="1"/>
  <c r="C31" i="7"/>
  <c r="C30" i="7"/>
  <c r="D30" i="7" s="1"/>
  <c r="E30" i="7" s="1"/>
  <c r="C29" i="7"/>
  <c r="D29" i="7" s="1"/>
  <c r="E29" i="7" s="1"/>
  <c r="C28" i="7"/>
  <c r="D28" i="7" s="1"/>
  <c r="E28" i="7" s="1"/>
  <c r="C27" i="7"/>
  <c r="D27" i="7" s="1"/>
  <c r="E27" i="7" s="1"/>
  <c r="C26" i="7"/>
  <c r="D26" i="7" s="1"/>
  <c r="E26" i="7" s="1"/>
  <c r="C25" i="7"/>
  <c r="D25" i="7" s="1"/>
  <c r="E25" i="7" s="1"/>
  <c r="C24" i="7"/>
  <c r="D24" i="7" s="1"/>
  <c r="E24" i="7" s="1"/>
  <c r="D23" i="7"/>
  <c r="E23" i="7" s="1"/>
  <c r="C23" i="7"/>
  <c r="C22" i="7"/>
  <c r="D22" i="7" s="1"/>
  <c r="E22" i="7" s="1"/>
  <c r="C21" i="7"/>
  <c r="D21" i="7" s="1"/>
  <c r="E21" i="7" s="1"/>
  <c r="C20" i="7"/>
  <c r="D20" i="7" s="1"/>
  <c r="E20" i="7" s="1"/>
  <c r="C19" i="7"/>
  <c r="D19" i="7" s="1"/>
  <c r="E19" i="7" s="1"/>
  <c r="C18" i="7"/>
  <c r="D18" i="7" s="1"/>
  <c r="E18" i="7" s="1"/>
  <c r="C17" i="7"/>
  <c r="D17" i="7" s="1"/>
  <c r="E17" i="7" s="1"/>
  <c r="C16" i="7"/>
  <c r="D16" i="7" s="1"/>
  <c r="E16" i="7" s="1"/>
  <c r="D15" i="7"/>
  <c r="E15" i="7" s="1"/>
  <c r="C15" i="7"/>
  <c r="C14" i="7"/>
  <c r="D14" i="7" s="1"/>
  <c r="E14" i="7" s="1"/>
  <c r="C13" i="7"/>
  <c r="D13" i="7" s="1"/>
  <c r="E13" i="7" s="1"/>
  <c r="C12" i="7"/>
  <c r="D12" i="7" s="1"/>
  <c r="E12" i="7" s="1"/>
  <c r="C11" i="7"/>
  <c r="D11" i="7" s="1"/>
  <c r="E11" i="7" s="1"/>
  <c r="C10" i="7"/>
  <c r="D10" i="7" s="1"/>
  <c r="E10" i="7" s="1"/>
  <c r="C9" i="7"/>
  <c r="D9" i="7" s="1"/>
  <c r="E9" i="7" s="1"/>
  <c r="C8" i="7"/>
  <c r="D8" i="7" s="1"/>
  <c r="E8" i="7" s="1"/>
  <c r="D7" i="7"/>
  <c r="E7" i="7" s="1"/>
  <c r="C7" i="7"/>
  <c r="C6" i="7"/>
  <c r="D6" i="7" s="1"/>
  <c r="E6" i="7" s="1"/>
  <c r="C5" i="7"/>
  <c r="D5" i="7" s="1"/>
  <c r="E5" i="7" s="1"/>
  <c r="C4" i="7"/>
  <c r="D4" i="7" s="1"/>
  <c r="E4" i="7" s="1"/>
  <c r="P141" i="9" l="1"/>
  <c r="O141" i="9"/>
  <c r="O140" i="9"/>
  <c r="P140" i="9" s="1"/>
  <c r="O139" i="9"/>
  <c r="P139" i="9" s="1"/>
  <c r="P138" i="9"/>
  <c r="O138" i="9"/>
  <c r="P137" i="9"/>
  <c r="O137" i="9"/>
  <c r="O136" i="9"/>
  <c r="P136" i="9" s="1"/>
  <c r="O135" i="9"/>
  <c r="P135" i="9" s="1"/>
  <c r="P134" i="9"/>
  <c r="O134" i="9"/>
  <c r="P133" i="9"/>
  <c r="O133" i="9"/>
  <c r="P129" i="9"/>
  <c r="O129" i="9"/>
  <c r="O128" i="9"/>
  <c r="P128" i="9" s="1"/>
  <c r="P130" i="9" s="1"/>
  <c r="O125" i="9"/>
  <c r="P125" i="9" s="1"/>
  <c r="O124" i="9"/>
  <c r="P124" i="9" s="1"/>
  <c r="D120" i="9"/>
  <c r="O120" i="9" s="1"/>
  <c r="P120" i="9" s="1"/>
  <c r="O119" i="9"/>
  <c r="P119" i="9" s="1"/>
  <c r="D119" i="9"/>
  <c r="O118" i="9"/>
  <c r="P118" i="9" s="1"/>
  <c r="D118" i="9"/>
  <c r="O117" i="9"/>
  <c r="P117" i="9" s="1"/>
  <c r="D117" i="9"/>
  <c r="D116" i="9"/>
  <c r="O116" i="9" s="1"/>
  <c r="P116" i="9" s="1"/>
  <c r="D115" i="9"/>
  <c r="O115" i="9" s="1"/>
  <c r="P115" i="9" s="1"/>
  <c r="D114" i="9"/>
  <c r="O114" i="9" s="1"/>
  <c r="P114" i="9" s="1"/>
  <c r="O113" i="9"/>
  <c r="P113" i="9" s="1"/>
  <c r="P121" i="9" s="1"/>
  <c r="O109" i="9"/>
  <c r="P109" i="9" s="1"/>
  <c r="D108" i="9"/>
  <c r="O108" i="9" s="1"/>
  <c r="P108" i="9" s="1"/>
  <c r="P110" i="9" s="1"/>
  <c r="O104" i="9"/>
  <c r="P104" i="9" s="1"/>
  <c r="P103" i="9"/>
  <c r="O103" i="9"/>
  <c r="P99" i="9"/>
  <c r="O99" i="9"/>
  <c r="P98" i="9"/>
  <c r="O98" i="9"/>
  <c r="O97" i="9"/>
  <c r="P97" i="9" s="1"/>
  <c r="P100" i="9" s="1"/>
  <c r="O93" i="9"/>
  <c r="P93" i="9" s="1"/>
  <c r="P90" i="9"/>
  <c r="O90" i="9"/>
  <c r="P89" i="9"/>
  <c r="O89" i="9"/>
  <c r="O88" i="9"/>
  <c r="P88" i="9" s="1"/>
  <c r="O87" i="9"/>
  <c r="P87" i="9" s="1"/>
  <c r="P86" i="9"/>
  <c r="O86" i="9"/>
  <c r="O83" i="9"/>
  <c r="P83" i="9" s="1"/>
  <c r="D82" i="9"/>
  <c r="O82" i="9" s="1"/>
  <c r="P82" i="9" s="1"/>
  <c r="P81" i="9"/>
  <c r="O81" i="9"/>
  <c r="D79" i="9"/>
  <c r="O79" i="9" s="1"/>
  <c r="P79" i="9" s="1"/>
  <c r="P78" i="9"/>
  <c r="O78" i="9"/>
  <c r="O77" i="9"/>
  <c r="P77" i="9" s="1"/>
  <c r="O76" i="9"/>
  <c r="P76" i="9" s="1"/>
  <c r="O74" i="9"/>
  <c r="P74" i="9" s="1"/>
  <c r="P71" i="9"/>
  <c r="O71" i="9"/>
  <c r="O70" i="9"/>
  <c r="P70" i="9" s="1"/>
  <c r="O67" i="9"/>
  <c r="P67" i="9" s="1"/>
  <c r="O66" i="9"/>
  <c r="P66" i="9" s="1"/>
  <c r="P65" i="9"/>
  <c r="O65" i="9"/>
  <c r="O64" i="9"/>
  <c r="P64" i="9" s="1"/>
  <c r="O63" i="9"/>
  <c r="P63" i="9" s="1"/>
  <c r="O62" i="9"/>
  <c r="P62" i="9" s="1"/>
  <c r="P59" i="9"/>
  <c r="O59" i="9"/>
  <c r="O58" i="9"/>
  <c r="P58" i="9" s="1"/>
  <c r="O55" i="9"/>
  <c r="P55" i="9" s="1"/>
  <c r="O52" i="9"/>
  <c r="P52" i="9" s="1"/>
  <c r="D48" i="9"/>
  <c r="O48" i="9" s="1"/>
  <c r="P48" i="9" s="1"/>
  <c r="O47" i="9"/>
  <c r="P47" i="9" s="1"/>
  <c r="D47" i="9"/>
  <c r="O46" i="9"/>
  <c r="P46" i="9" s="1"/>
  <c r="D46" i="9"/>
  <c r="O45" i="9"/>
  <c r="P45" i="9" s="1"/>
  <c r="D45" i="9"/>
  <c r="D44" i="9"/>
  <c r="O44" i="9" s="1"/>
  <c r="P44" i="9" s="1"/>
  <c r="D43" i="9"/>
  <c r="O43" i="9" s="1"/>
  <c r="P43" i="9" s="1"/>
  <c r="D42" i="9"/>
  <c r="O42" i="9" s="1"/>
  <c r="P42" i="9" s="1"/>
  <c r="D41" i="9"/>
  <c r="O41" i="9" s="1"/>
  <c r="P41" i="9" s="1"/>
  <c r="D40" i="9"/>
  <c r="O40" i="9" s="1"/>
  <c r="P40" i="9" s="1"/>
  <c r="O39" i="9"/>
  <c r="P39" i="9" s="1"/>
  <c r="D39" i="9"/>
  <c r="O38" i="9"/>
  <c r="P38" i="9" s="1"/>
  <c r="D38" i="9"/>
  <c r="O37" i="9"/>
  <c r="P37" i="9" s="1"/>
  <c r="D37" i="9"/>
  <c r="D34" i="9"/>
  <c r="O34" i="9" s="1"/>
  <c r="P34" i="9" s="1"/>
  <c r="D33" i="9"/>
  <c r="O33" i="9" s="1"/>
  <c r="P33" i="9" s="1"/>
  <c r="O32" i="9"/>
  <c r="P32" i="9" s="1"/>
  <c r="D32" i="9"/>
  <c r="O31" i="9"/>
  <c r="P31" i="9" s="1"/>
  <c r="D31" i="9"/>
  <c r="O29" i="9"/>
  <c r="P29" i="9" s="1"/>
  <c r="O25" i="9"/>
  <c r="P25" i="9" s="1"/>
  <c r="O23" i="9"/>
  <c r="P23" i="9" s="1"/>
  <c r="P35" i="9" l="1"/>
  <c r="P49" i="9"/>
  <c r="P84" i="9"/>
  <c r="P146" i="9"/>
  <c r="P144" i="9"/>
  <c r="B4" i="5" l="1"/>
  <c r="B12" i="5"/>
  <c r="E64" i="1" l="1"/>
  <c r="F64" i="1" s="1"/>
  <c r="B1" i="5" l="1"/>
  <c r="B9" i="5" l="1"/>
  <c r="B11" i="5" l="1"/>
  <c r="E63" i="1" l="1"/>
  <c r="F63" i="1" s="1"/>
  <c r="E133" i="1" l="1"/>
  <c r="D132" i="1"/>
  <c r="B137" i="1" l="1"/>
  <c r="B6" i="5"/>
  <c r="A10" i="1"/>
  <c r="B7" i="5" l="1"/>
  <c r="B3" i="5" l="1"/>
  <c r="B2" i="5"/>
  <c r="E61" i="1"/>
  <c r="E85" i="1"/>
  <c r="E66" i="1"/>
  <c r="E49" i="1"/>
  <c r="C54" i="1"/>
  <c r="C39" i="1"/>
  <c r="E45" i="1"/>
  <c r="E46" i="1"/>
  <c r="E48" i="1"/>
  <c r="E50" i="1"/>
  <c r="E89" i="1"/>
  <c r="E53" i="1"/>
  <c r="E52" i="1"/>
  <c r="E44" i="1"/>
  <c r="E60" i="1"/>
  <c r="E62" i="1"/>
  <c r="E67" i="1"/>
  <c r="E68" i="1"/>
  <c r="E69" i="1"/>
  <c r="E70" i="1"/>
  <c r="E71" i="1"/>
  <c r="E26" i="1"/>
  <c r="E77" i="1"/>
  <c r="E78" i="1"/>
  <c r="E79" i="1"/>
  <c r="E80" i="1"/>
  <c r="E81" i="1"/>
  <c r="E82" i="1"/>
  <c r="E83" i="1"/>
  <c r="E84" i="1"/>
  <c r="E86" i="1"/>
  <c r="E87" i="1"/>
  <c r="E88" i="1"/>
  <c r="E90" i="1"/>
  <c r="E76" i="1"/>
  <c r="E59" i="1"/>
  <c r="E21" i="1"/>
  <c r="E22" i="1"/>
  <c r="E23" i="1"/>
  <c r="E24" i="1"/>
  <c r="E25" i="1"/>
  <c r="E27" i="1"/>
  <c r="E29" i="1"/>
  <c r="E30" i="1"/>
  <c r="E31" i="1"/>
  <c r="E32" i="1"/>
  <c r="E33" i="1"/>
  <c r="E35" i="1"/>
  <c r="E36" i="1"/>
  <c r="E37" i="1"/>
  <c r="E38" i="1"/>
  <c r="E39" i="1" l="1"/>
  <c r="E73" i="1"/>
  <c r="E91" i="1"/>
  <c r="E54" i="1"/>
  <c r="C55" i="1"/>
  <c r="B101" i="1" s="1"/>
  <c r="B103" i="1" s="1"/>
  <c r="E55" i="1" l="1"/>
  <c r="B94" i="1" l="1"/>
  <c r="B8" i="5"/>
  <c r="B98" i="1" l="1"/>
  <c r="B106" i="1" s="1"/>
  <c r="B14" i="5" s="1"/>
  <c r="B110" i="1" l="1"/>
  <c r="B13" i="5" s="1"/>
  <c r="B107" i="1"/>
  <c r="B15" i="5" s="1"/>
  <c r="B108" i="1"/>
  <c r="B16" i="5" s="1"/>
  <c r="B136" i="1"/>
  <c r="B138" i="1" s="1"/>
  <c r="B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 authorId="0" shapeId="0" xr:uid="{00000000-0006-0000-0000-00000100000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2" authorId="0" shapeId="0" xr:uid="{00000000-0006-0000-0000-000002000000}">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shapeId="0" xr:uid="{00000000-0006-0000-0000-000003000000}">
      <text>
        <r>
          <rPr>
            <b/>
            <sz val="11"/>
            <color indexed="81"/>
            <rFont val="Arial"/>
            <family val="2"/>
          </rPr>
          <t>Acronyme (sans espace - max. 15 caractères)</t>
        </r>
      </text>
    </comment>
    <comment ref="A8" authorId="0" shapeId="0" xr:uid="{00000000-0006-0000-0000-000004000000}">
      <text>
        <r>
          <rPr>
            <b/>
            <sz val="11"/>
            <color indexed="81"/>
            <rFont val="Arial"/>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sous forme de dotation au titre des missions d'enseignement , de recherche, de référence et d'innovation (MERRI), ou autre circuit budgétaire ad hoc</t>
        </r>
      </text>
    </comment>
    <comment ref="A9" authorId="0" shapeId="0" xr:uid="{00000000-0006-0000-0000-000005000000}">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shapeId="0" xr:uid="{00000000-0006-0000-0000-00000600000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xr:uid="{00000000-0006-0000-0000-000007000000}">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shapeId="0" xr:uid="{00000000-0006-0000-0000-000008000000}">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shapeId="0" xr:uid="{00000000-0006-0000-0000-000009000000}">
      <text>
        <r>
          <rPr>
            <b/>
            <sz val="11"/>
            <color indexed="81"/>
            <rFont val="Arial"/>
            <family val="2"/>
          </rPr>
          <t>Le mois.personne correspond à 1/12 d'ETP annuel.
Le mois.personne est l'unité de base : il n'est donc pas possible de diviser le mois en semaines ou en jours</t>
        </r>
      </text>
    </comment>
    <comment ref="D17" authorId="0" shapeId="0" xr:uid="{00000000-0006-0000-0000-00000A000000}">
      <text>
        <r>
          <rPr>
            <b/>
            <sz val="11"/>
            <color indexed="81"/>
            <rFont val="Arial"/>
            <family val="2"/>
          </rPr>
          <t>Les coûts de personnels budgétés  dans le cadre du projet doivent couvrir l'ensemble des charges directes liées à l'emploi : salaire + charges salariales + assurance indemnisation perte d'emploi</t>
        </r>
      </text>
    </comment>
    <comment ref="A20" authorId="0" shapeId="0" xr:uid="{00000000-0006-0000-0000-00000B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shapeId="0" xr:uid="{00000000-0006-0000-0000-00000C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4" authorId="0" shapeId="0" xr:uid="{00000000-0006-0000-0000-00000D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shapeId="0" xr:uid="{00000000-0006-0000-0000-00000E000000}">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xr:uid="{00000000-0006-0000-0000-00000F000000}">
      <text>
        <r>
          <rPr>
            <sz val="11"/>
            <color indexed="81"/>
            <rFont val="Tahoma"/>
            <family val="2"/>
          </rPr>
          <t>Le mois.personne correspond à 1/12 d'ETP annuel.
Le mois.personne est l'unité de base : il n'est donc pas possible de diviser le mois en semaines ou en jours</t>
        </r>
      </text>
    </comment>
    <comment ref="D40" authorId="0" shapeId="0" xr:uid="{00000000-0006-0000-0000-000010000000}">
      <text>
        <r>
          <rPr>
            <sz val="11"/>
            <color indexed="81"/>
            <rFont val="Tahoma"/>
            <family val="2"/>
          </rPr>
          <t>Les couts de personnels budgétés  dans le cadre du projet doivent couvrir l'ensemble des charges directes liées à l'emploi: salaire + charges salariales + assurance indemnisation perte d'emploi</t>
        </r>
        <r>
          <rPr>
            <sz val="8"/>
            <color indexed="81"/>
            <rFont val="Tahoma"/>
            <family val="2"/>
          </rPr>
          <t xml:space="preserve">
</t>
        </r>
      </text>
    </comment>
    <comment ref="A42" authorId="0" shapeId="0" xr:uid="{00000000-0006-0000-0000-000011000000}">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xr:uid="{00000000-0006-0000-0000-000012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shapeId="0" xr:uid="{00000000-0006-0000-0000-000013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shapeId="0" xr:uid="{00000000-0006-0000-0000-000014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xr:uid="{00000000-0006-0000-0000-000015000000}">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0" authorId="0" shapeId="0" xr:uid="{00000000-0006-0000-0000-000016000000}">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1" authorId="0" shapeId="0" xr:uid="{00000000-0006-0000-0000-000017000000}">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2" authorId="0" shapeId="0" xr:uid="{00000000-0006-0000-0000-000018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3" authorId="0" shapeId="0" xr:uid="{00000000-0006-0000-0000-000019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4" authorId="0" shapeId="0" xr:uid="{00000000-0006-0000-0000-00001A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5" authorId="0" shapeId="0" xr:uid="{00000000-0006-0000-0000-00001B000000}">
      <text>
        <r>
          <rPr>
            <b/>
            <sz val="11"/>
            <color indexed="81"/>
            <rFont val="Tahoma"/>
            <family val="2"/>
          </rPr>
          <t xml:space="preserve">Les montants liés à la réception, la préparation, le stockage et la conservation de ces échantillons ne sont pas éligibles à un financement DGOS
</t>
        </r>
      </text>
    </comment>
    <comment ref="A66" authorId="0" shapeId="0" xr:uid="{00000000-0006-0000-0000-00001C000000}">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69" authorId="0" shapeId="0" xr:uid="{00000000-0006-0000-0000-00001D00000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2" authorId="0" shapeId="0" xr:uid="{00000000-0006-0000-0000-00001E000000}">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4" authorId="0" shapeId="0" xr:uid="{00000000-0006-0000-0000-00001F000000}">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83" authorId="0" shapeId="0" xr:uid="{00000000-0006-0000-0000-000020000000}">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B95" authorId="0" shapeId="0" xr:uid="{00000000-0006-0000-0000-000021000000}">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r>
        <r>
          <rPr>
            <sz val="9"/>
            <color indexed="81"/>
            <rFont val="Tahoma"/>
            <family val="2"/>
          </rPr>
          <t xml:space="preserve">
</t>
        </r>
      </text>
    </comment>
    <comment ref="A106" authorId="0" shapeId="0" xr:uid="{00000000-0006-0000-0000-000022000000}">
      <text>
        <r>
          <rPr>
            <b/>
            <sz val="9"/>
            <color indexed="81"/>
            <rFont val="Tahoma"/>
            <family val="2"/>
          </rPr>
          <t xml:space="preserve">intégrant la majoration pour frais de gestion
</t>
        </r>
      </text>
    </comment>
    <comment ref="A115" authorId="0" shapeId="0" xr:uid="{00000000-0006-0000-0000-000023000000}">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16" authorId="0" shapeId="0" xr:uid="{00000000-0006-0000-0000-000024000000}">
      <text>
        <r>
          <rPr>
            <b/>
            <sz val="11"/>
            <color indexed="81"/>
            <rFont val="Arial"/>
            <family val="2"/>
          </rPr>
          <t xml:space="preserve">Préciser le type de dépense prévue à partir du co financement (dépenses de personnels, médicaments DM, équipements etc….)
</t>
        </r>
      </text>
    </comment>
    <comment ref="D116" authorId="0" shapeId="0" xr:uid="{00000000-0006-0000-0000-000025000000}">
      <text>
        <r>
          <rPr>
            <sz val="11"/>
            <color indexed="81"/>
            <rFont val="Tahoma"/>
            <family val="2"/>
          </rPr>
          <t>Mentionner le montant sur la ligne de dépense correspondante</t>
        </r>
        <r>
          <rPr>
            <sz val="8"/>
            <color indexed="81"/>
            <rFont val="Tahoma"/>
            <family val="2"/>
          </rPr>
          <t xml:space="preserve">
</t>
        </r>
      </text>
    </comment>
  </commentList>
</comments>
</file>

<file path=xl/sharedStrings.xml><?xml version="1.0" encoding="utf-8"?>
<sst xmlns="http://schemas.openxmlformats.org/spreadsheetml/2006/main" count="594" uniqueCount="451">
  <si>
    <t>SOUS TOTAL TITRE I</t>
  </si>
  <si>
    <t>SOUS TOTAL TITRE II</t>
  </si>
  <si>
    <t xml:space="preserve">SOUS TOTAL TITRE III </t>
  </si>
  <si>
    <t>MONTANT TOTAL DE LA MAJORATION POUR FRAIS DE GESTION</t>
  </si>
  <si>
    <t>A</t>
  </si>
  <si>
    <t>B</t>
  </si>
  <si>
    <t>C = (A*B)</t>
  </si>
  <si>
    <t xml:space="preserve">Sous peine de non recevabilité, le format de la grille NE doit PAS être modifié. </t>
  </si>
  <si>
    <t>Autres dépenses à caractère médical</t>
  </si>
  <si>
    <r>
      <t xml:space="preserve">Pour les personnels à statut hospitalo-universitaire, </t>
    </r>
    <r>
      <rPr>
        <b/>
        <u/>
        <sz val="11"/>
        <color indexed="12"/>
        <rFont val="Arial"/>
        <family val="2"/>
      </rPr>
      <t>seule</t>
    </r>
    <r>
      <rPr>
        <b/>
        <sz val="11"/>
        <color indexed="12"/>
        <rFont val="Arial"/>
        <family val="2"/>
      </rPr>
      <t xml:space="preserve"> la partie hospitalière est éligible sans limite de pourcentage
Aucun pourcentage minimum d'implication du coordinateur n'est demandé</t>
    </r>
  </si>
  <si>
    <t>Quantité nécessaire sur le durée du projet</t>
  </si>
  <si>
    <r>
      <t xml:space="preserve">Surcoûts de pharmacie </t>
    </r>
    <r>
      <rPr>
        <sz val="11"/>
        <rFont val="Arial"/>
        <family val="2"/>
      </rPr>
      <t>pour les besoins du projet</t>
    </r>
  </si>
  <si>
    <r>
      <t xml:space="preserve">Surcoûts d'imagerie et d'explorations  fonctionnelles </t>
    </r>
    <r>
      <rPr>
        <sz val="11"/>
        <rFont val="Arial"/>
        <family val="2"/>
      </rPr>
      <t>pour les besoins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</si>
  <si>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</si>
  <si>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</si>
  <si>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</si>
  <si>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t xml:space="preserve">Surcoûts liés à la maintenance à caractère médical/biomédical </t>
    </r>
    <r>
      <rPr>
        <sz val="11"/>
        <rFont val="Arial"/>
        <family val="2"/>
      </rPr>
      <t>pour les besoins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</si>
  <si>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</si>
  <si>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</si>
  <si>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</si>
  <si>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</si>
  <si>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</si>
  <si>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</si>
  <si>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</si>
  <si>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</si>
  <si>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</si>
  <si>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</si>
  <si>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</si>
  <si>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</si>
  <si>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</si>
  <si>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Durée du projet  (en mois) :</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</si>
  <si>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</si>
  <si>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</si>
  <si>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</si>
  <si>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</si>
  <si>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</si>
  <si>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</si>
  <si>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</si>
  <si>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</si>
  <si>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</si>
  <si>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</si>
  <si>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</si>
  <si>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t>Mission d'investigation :</t>
  </si>
  <si>
    <t>Mission de coordination, organisation et de surveillance :</t>
  </si>
  <si>
    <t>Mission de conception, gestion et analyse des données :</t>
  </si>
  <si>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</si>
  <si>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</si>
  <si>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</si>
  <si>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</si>
  <si>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</si>
  <si>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</si>
  <si>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Les métiers de la recherche clinique en établissement de santé**</t>
  </si>
  <si>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</si>
  <si>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</si>
  <si>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</si>
  <si>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t xml:space="preserve">Un détail précis justifiant chacune des dépenses est obligatoire
</t>
  </si>
  <si>
    <t>2- Personnels non permanents (CDD) rémunérés par les établissements de santé, GCS, maisons de santé ou centres de santé</t>
  </si>
  <si>
    <t>1- Personnels permanents (titulaires et CDI) rémunérés par les établissements de santé, GCS, maisons de santé ou centres de santé</t>
  </si>
  <si>
    <t xml:space="preserve">Dépenses de personnel </t>
  </si>
  <si>
    <t>Dépenses médicales</t>
  </si>
  <si>
    <t>Non affectées à ce stade</t>
  </si>
  <si>
    <r>
      <rPr>
        <b/>
        <sz val="11"/>
        <rFont val="Arial"/>
        <family val="2"/>
      </rPr>
      <t xml:space="preserve">Surcoûts liés spécifiquement aux actes médicaux et/ou para médicaux </t>
    </r>
    <r>
      <rPr>
        <sz val="11"/>
        <rFont val="Arial"/>
        <family val="2"/>
      </rPr>
      <t>pour les besoins du projet</t>
    </r>
  </si>
  <si>
    <r>
      <rPr>
        <b/>
        <sz val="11"/>
        <rFont val="Arial"/>
        <family val="2"/>
      </rPr>
      <t xml:space="preserve">Surcoûts liés spécifiquement aux séjours </t>
    </r>
    <r>
      <rPr>
        <sz val="11"/>
        <rFont val="Arial"/>
        <family val="2"/>
      </rPr>
      <t>pour les besoins du projet</t>
    </r>
  </si>
  <si>
    <t>Un point de contact unique pour toute question sur le remplissage de cette grille : DGOS-PF4@sante.gouv.fr</t>
  </si>
  <si>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</si>
  <si>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</si>
  <si>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</si>
  <si>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Total éligible au financement DGOS</t>
  </si>
  <si>
    <r>
      <t>Surcoûts liés à la location de matériels non médicaux,</t>
    </r>
    <r>
      <rPr>
        <sz val="11"/>
        <rFont val="Arial"/>
        <family val="2"/>
      </rPr>
      <t xml:space="preserve"> pour les besoins du projet</t>
    </r>
  </si>
  <si>
    <t>Autres dépenses à caractère hôtelier et général</t>
  </si>
  <si>
    <t>Dépenses hôtelières et générales</t>
  </si>
  <si>
    <t>MONTANT TOTAL DES DEPENSES  ELIGIBLES</t>
  </si>
  <si>
    <t>Nbre total de mois.personne  nécessaire sur la durée du projet</t>
  </si>
  <si>
    <t>Nbre total d'Equivalent Temps Plein sur la durée du projet</t>
  </si>
  <si>
    <t>Coût d'un mois.personne en €</t>
  </si>
  <si>
    <t xml:space="preserve">Coût unitaire en €
</t>
  </si>
  <si>
    <t xml:space="preserve">Coût unitaire en €
</t>
  </si>
  <si>
    <t>Acronyme</t>
  </si>
  <si>
    <t>Cofinancement(s)</t>
  </si>
  <si>
    <t>Porteur du projet</t>
  </si>
  <si>
    <t>ES gestionnaire</t>
  </si>
  <si>
    <t>Vérification AHN</t>
  </si>
  <si>
    <t>N°</t>
  </si>
  <si>
    <t>Question</t>
  </si>
  <si>
    <t>Réponse</t>
  </si>
  <si>
    <t>Est-il possible d'ajouter une ligne ?</t>
  </si>
  <si>
    <t>Puis-je inclure les frais de gestion dans la grille ?</t>
  </si>
  <si>
    <t>La taxe sur la valeur ajoutée (TVA) doit-elle être appliquée sur les prestations de recherche inter-établissements ?</t>
  </si>
  <si>
    <t>Les dépenses afférentes aux centres de ressources biologiques (CRB) peuvent-elles figurer dans la grille ?</t>
  </si>
  <si>
    <t>Vérification grille</t>
  </si>
  <si>
    <t>Non. Les frais de gestion doivent être exclus de la grille. Ils sont automatiquement calculés en ligne 94 (sauf si insertion de ligne), au pro rata des dépenses de personnel (titre I).</t>
  </si>
  <si>
    <t>Non. Le montant des facturations sur les prestations de recherche inter-établissements est à inscrire hors taxe (HT), donc sans application de la TVA.</t>
  </si>
  <si>
    <t>Il est possible de dupliquer une ligne avec le même libellé. En revanche, l'insertion d'une ligne ayant un libellé différent est proscrite. En cas d'ajout, il est nécessaire de s'assurer du respect des formules de calcul.</t>
  </si>
  <si>
    <t>Surcoûts financés via le référentiel des actes innovants hors nomenclature (RIHN) et la liste complémentaire</t>
  </si>
  <si>
    <t>Les surcoûts financés  via le référentiel des actes innovants hors nomenclature (RIHN) et la liste complémentaire peuvent-ils être inscrits dans la grille ?</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</si>
  <si>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</si>
  <si>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</si>
  <si>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Surcoûts de pharmacie pour les besoins du projet</t>
  </si>
  <si>
    <t>Coût unitaire                            500</t>
  </si>
  <si>
    <t>Quantité             1 000</t>
  </si>
  <si>
    <t xml:space="preserve">Total                                    0                                       </t>
  </si>
  <si>
    <t>Médicament  M (financé intégralement par un industriel)</t>
  </si>
  <si>
    <t>Médicament  M (financé pour moitié par un industriel)</t>
  </si>
  <si>
    <t xml:space="preserve">Total                                    250 000                                       </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</si>
  <si>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</si>
  <si>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</si>
  <si>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</si>
  <si>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Les dépenses relatives à une étude ancillaire peuvent-elles figurer dans la grille budgétaire ?</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</si>
  <si>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</si>
  <si>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</si>
  <si>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</si>
  <si>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</si>
  <si>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</si>
  <si>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</si>
  <si>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La DGOS ne finance pas les dépenses d'investissement donnant lieu à amortissement. Si des équipements sont loués ou acquis en crédit-bail, il convient de le préciser.</t>
  </si>
  <si>
    <t>Obtenu(s)</t>
  </si>
  <si>
    <t>En attente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</si>
  <si>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</si>
  <si>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</si>
  <si>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Si elle est connue, affectation du co financement (nature de la ou des dépenses prévues)</t>
  </si>
  <si>
    <t>Montant(s) :</t>
  </si>
  <si>
    <t>[formule automatique]</t>
  </si>
  <si>
    <t>TOTAL ELIGIBLE AU FINANCEMENT DGOS (A)</t>
  </si>
  <si>
    <t>COFINANCEMENTS OBTENUS (B)</t>
  </si>
  <si>
    <t>COUT TOTAL DU PROJET (A)+(B)</t>
  </si>
  <si>
    <t>TAUX DE MAJORATION POUR FRAIS DE GESTION</t>
  </si>
  <si>
    <t>COFINANCEMENTS EN ATTENTE (C)</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</si>
  <si>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</si>
  <si>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</si>
  <si>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 xml:space="preserve">La DGOS ne finance pas les dépenses d'investissement donnant lieu à amortissement
</t>
    </r>
    <r>
      <rPr>
        <b/>
        <sz val="11"/>
        <rFont val="Arial"/>
        <family val="2"/>
      </rPr>
      <t xml:space="preserve">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
</t>
    </r>
  </si>
  <si>
    <t>La grille doit-elle contenir les dépenses prises en charge par des co-financements obtenus ?</t>
  </si>
  <si>
    <t>A DETAILLER :
indiquer les dépenses prises en charge par des co-financeurs dans la grille dédiée ci-dessous</t>
  </si>
  <si>
    <t>Exemple</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</si>
  <si>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</si>
  <si>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</si>
  <si>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</si>
  <si>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</si>
  <si>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t>Corresp. Admin. ES Gestionnaire</t>
  </si>
  <si>
    <t>Nombre total de patients ou d'observations prévu à recruter (NP) :</t>
  </si>
  <si>
    <t>Nombre total de patients ou d'observations prévu à recruter (NP)</t>
  </si>
  <si>
    <t>Coût du projet par patient / observation</t>
  </si>
  <si>
    <t>NE PAS modifier le format de la grille, le titre des onglets.</t>
  </si>
  <si>
    <t xml:space="preserve">Acronyme : </t>
  </si>
  <si>
    <r>
      <rPr>
        <b/>
        <u/>
        <sz val="12"/>
        <rFont val="Arial"/>
        <family val="2"/>
      </rPr>
      <t xml:space="preserve">TITRE I </t>
    </r>
    <r>
      <rPr>
        <b/>
        <sz val="12"/>
        <rFont val="Arial"/>
        <family val="2"/>
      </rPr>
      <t>: 
Dépenses de personnels affectés à la réalisation du projet</t>
    </r>
  </si>
  <si>
    <r>
      <rPr>
        <b/>
        <u val="double"/>
        <sz val="12"/>
        <rFont val="Arial"/>
        <family val="2"/>
      </rPr>
      <t>A DETAILLER</t>
    </r>
    <r>
      <rPr>
        <b/>
        <sz val="12"/>
        <rFont val="Arial"/>
        <family val="2"/>
      </rPr>
      <t xml:space="preserve"> :
- par catégorie de personnels
- à hauteur de leur implication dans le projet</t>
    </r>
  </si>
  <si>
    <r>
      <rPr>
        <b/>
        <u/>
        <sz val="12"/>
        <rFont val="Arial"/>
        <family val="2"/>
      </rPr>
      <t xml:space="preserve">TITRE II </t>
    </r>
    <r>
      <rPr>
        <b/>
        <sz val="12"/>
        <rFont val="Arial"/>
        <family val="2"/>
      </rPr>
      <t>: 
Dépenses à caractère médical pour la réalisation du projet</t>
    </r>
  </si>
  <si>
    <r>
      <rPr>
        <b/>
        <u/>
        <sz val="12"/>
        <rFont val="Arial"/>
        <family val="2"/>
      </rPr>
      <t xml:space="preserve">TITRE III </t>
    </r>
    <r>
      <rPr>
        <b/>
        <sz val="12"/>
        <rFont val="Arial"/>
        <family val="2"/>
      </rPr>
      <t>: 
Dépenses à caractère hôtelier et général pour la réalisation du projet</t>
    </r>
  </si>
  <si>
    <t>Porteur du projet :
(nom-prénom-email-téléphone)</t>
  </si>
  <si>
    <t>Etablissement de santé, GCS, maison de santé ou centre de santé gestionnaire du financement DGOS :</t>
  </si>
  <si>
    <t>Correspondant administratif chargé du suivi du projet au sein de l'établissement de santé gestionnaire du financement DGOS (obligatoire) :
(nom-prénom-email-téléphone)</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</si>
  <si>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La DGOS ne finance pas les dépenses d'investissement donnant lieu à amortissement</t>
    </r>
    <r>
      <rPr>
        <b/>
        <sz val="11"/>
        <rFont val="Arial"/>
        <family val="2"/>
      </rPr>
      <t xml:space="preserve">
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t>
    </r>
  </si>
  <si>
    <t>Version GBudget campagne 2022</t>
  </si>
  <si>
    <t>Je n'ai pas trouvé réponse à mes questions dans la FAQ ?</t>
  </si>
  <si>
    <t>La grille intègre également des commentaires sur un certain nombre d'items pour vous aider à la compléter en sus de cette FAQ. Pour toute autre question sur le remplissage de cette grille, vous pouvez contacter : DGOS-PF4@sante.gouv.fr</t>
  </si>
  <si>
    <r>
      <rPr>
        <b/>
        <sz val="11"/>
        <rFont val="Arial"/>
        <family val="2"/>
      </rPr>
      <t>Surcoûts liés à la réception, à la préparation, au stockage et à la conservation de ressources biologiques d'origine humaine</t>
    </r>
    <r>
      <rPr>
        <sz val="11"/>
        <rFont val="Arial"/>
        <family val="2"/>
      </rPr>
      <t xml:space="preserve"> pour les besoins du projet</t>
    </r>
  </si>
  <si>
    <t>Seule la mise à disposition par un CRB d'échantillons d'origine humaine pour les besoins du projet peut être éligible à un financement DGOS Cela exclut les montants liés à la réception, la préparation, le stockage et la conservation de ces échantillons. Les dépenses relatives aux CRB doivent donc être détaillées en distinguant le montant relatif à la mise à disposition des échantillons.</t>
  </si>
  <si>
    <r>
      <t xml:space="preserve">Surcoûts de biologie </t>
    </r>
    <r>
      <rPr>
        <sz val="11"/>
        <rFont val="Arial"/>
        <family val="2"/>
      </rPr>
      <t>pour les besoins du projet</t>
    </r>
  </si>
  <si>
    <r>
      <t xml:space="preserve">Surcoûts d'anatomo cytopathologie </t>
    </r>
    <r>
      <rPr>
        <sz val="11"/>
        <rFont val="Arial"/>
        <family val="2"/>
      </rPr>
      <t>pour les besoins du projet</t>
    </r>
  </si>
  <si>
    <r>
      <t xml:space="preserve">RAPPELS DES MONTANTS TOTAUX DEMANDÉS À LA DGOS, N'INCLUANT PAS LES DÉPENSES COUVERTES PAR UN COFINANCEMENT OBTENU
</t>
    </r>
    <r>
      <rPr>
        <sz val="11"/>
        <rFont val="Arial"/>
        <family val="2"/>
      </rPr>
      <t>(ces dernières sont à renseigner à partir de la ligne 114 - sauf si insertion de ligne)</t>
    </r>
  </si>
  <si>
    <t>Oui. L'ensemble des participations d'organismes est à déclarer.</t>
  </si>
  <si>
    <t>Oui. Une évaluation du montant de la cession est alors à indiquer.</t>
  </si>
  <si>
    <t xml:space="preserve">L'ensemble des participations d'organismes est-il à déclarer ? </t>
  </si>
  <si>
    <t>Les co-financements n'ayant aucune contrepartie monétaire doivent-ils être indiqués ?</t>
  </si>
  <si>
    <t>Il est demandé de renseigner l'intitulé de ces actes, leur code,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</si>
  <si>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Quelles informations convient-il de fournir sur les surcoûts de biologie pour les besoins du projet éligibles au financement?</t>
  </si>
  <si>
    <t>Quelles informations convient-il de fournir sur les surcouts d'anatomocytopathologie éligibles au financement ?</t>
  </si>
  <si>
    <t xml:space="preserve">Les actes de biologie effectués pour les besoins de la recherche en dehors du parcours de soin devront :
-soit être cotés avec leur nomenclature de référence (CCAM, NABM, NGAP...), et le code de l’acte indiqué dans la grille budgétaire. 
-soit être renseignés sous l’appellation  «  pas de cotation » si l’acte n’a pas de code et de cotation et assortis d’un descriptif précis de l’acte dans la colonne « à détailler » de la grille budgétaire.
</t>
  </si>
  <si>
    <t xml:space="preserve">Les actes d’anatomocytopathologie effectués pour les besoins de la recherche en dehors du parcours de soin devront :
-soit être cotés avec leur nomenclature de référence (CCAM, NABM, NGAP...), et le code de l’acte indiqué dans la grille budgétaire. 
-soit être renseignés sous l’appellation  «  pas de cotation » si l’acte n’a pas de code et de cotation et assortis d’un descriptif précis de l’acte dans la colonne « à détailler » de la grille budgétaire.
</t>
  </si>
  <si>
    <t>Part des dépenses de personnel (Titre I) dans le montant total éligible demandé à la DGOS</t>
  </si>
  <si>
    <t>Part des dépenses à  caractère médical (Titre II) dans le montant total éligible demandé à la DGOS</t>
  </si>
  <si>
    <t>Part des dépenses à caractère hôtelier et général (Titre III) dans le montant total éligible demandé à la DGOS</t>
  </si>
  <si>
    <t>14a</t>
  </si>
  <si>
    <t>14b</t>
  </si>
  <si>
    <t>Comment financer une étude ancillaire ?</t>
  </si>
  <si>
    <t>Pour rappel de la note d'information relative aux programmes de recherche, "une étude ancillaire (…) est recevable à la condition expresse qu’elle fasse l’objet d’une soumission indépendante du projet de recherche principal".</t>
  </si>
  <si>
    <t>Correspondant administratif ES gest</t>
  </si>
  <si>
    <t>Représentation % TitreI</t>
  </si>
  <si>
    <t>Représentation % TitreII</t>
  </si>
  <si>
    <t>Représentation % TitreIII</t>
  </si>
  <si>
    <t xml:space="preserve">Non, les dépenses d'une étude ancillaire sont non éligibles sur la grille budgétaire du projet. Elles ne doivent pas être comptabilisées dans le total éligible au financement DGOS (A). 
Si une étude ancillaire fait partie d’un cofinancement, le préciser dans la rubrique « AUTRE(S) RECETTES  ASSURANT ÉVENTUELLEMENT LE CO-FINANCEMENT DU PROJET » cofinancements obtenus (B) (A détailler) afin qu’elles s’inscrivent dans le coût total. 
</t>
  </si>
  <si>
    <t>Foire aux questions – remplissage de la grille budgétaire 2023 pour le dépôt de projets de recherche candidats aux programmes de recherche appliquée en santé</t>
  </si>
  <si>
    <t>v1-5-août-2023</t>
  </si>
  <si>
    <t>Personnel année mois jour heure</t>
  </si>
  <si>
    <t>mois</t>
  </si>
  <si>
    <t>jour</t>
  </si>
  <si>
    <t>heure</t>
  </si>
  <si>
    <t>Adjoint administratif</t>
  </si>
  <si>
    <t>Assistant dentaire</t>
  </si>
  <si>
    <t>Audiométriste</t>
  </si>
  <si>
    <t>Biologiste</t>
  </si>
  <si>
    <t xml:space="preserve">Cadre infirmier </t>
  </si>
  <si>
    <t>Diététicien</t>
  </si>
  <si>
    <t>Ergothérapeute</t>
  </si>
  <si>
    <t>Ingénieur de recherche</t>
  </si>
  <si>
    <t>Juriste</t>
  </si>
  <si>
    <t>Kinésithérapeute</t>
  </si>
  <si>
    <t>Manipulateur électroradiologie</t>
  </si>
  <si>
    <t>Puericultrice</t>
  </si>
  <si>
    <t>Psychologue</t>
  </si>
  <si>
    <t>Orthophoniste</t>
  </si>
  <si>
    <t xml:space="preserve">Orthoptiste </t>
  </si>
  <si>
    <t>Psychomotricien</t>
  </si>
  <si>
    <t>Radiophysicien</t>
  </si>
  <si>
    <t>Sage-femme</t>
  </si>
  <si>
    <t>Technicien de laboratoire</t>
  </si>
  <si>
    <t>Les coûts sont sur la base de :</t>
  </si>
  <si>
    <t>coûts horaires sur la base de 7h30/jour</t>
  </si>
  <si>
    <t>couts mensuels = année/12</t>
  </si>
  <si>
    <t>coût hebdomadaire = 37,5 heures</t>
  </si>
  <si>
    <t>1 vacation = 3,5 h</t>
  </si>
  <si>
    <t>194 jours travaillés/an en moyenne (28 jours de congé + 15 j de RTT+ 15j pour les formations et les réunions de service et</t>
  </si>
  <si>
    <t>autres actions non consacrées à des projets de recherche particuliers). (en couts, j=ETP/194)</t>
  </si>
  <si>
    <t xml:space="preserve"> Pour passer d'un nombre de jour à un nombre d'ETP : diviser par 194</t>
  </si>
  <si>
    <t>1 mois.personne correspond à 1/12 d'ETP (pr passer de mois.personne à ETP, divisee par 12) ;</t>
  </si>
  <si>
    <t xml:space="preserve"> 1 ETP est donc égal à 12 mois.personne (pr passer de l'ETP à mois.personne, multiplier par 12)</t>
  </si>
  <si>
    <t>Mois.personne : calculer la charge en jours pour toute l'étude, puis convertir en mois.personne en multipliant par 0,0618 (12</t>
  </si>
  <si>
    <t>mois/194 j). A partir d'une charge en heure : multiplier par 0,0082474 pour convertir en mois.personne</t>
  </si>
  <si>
    <t>Préparateur pharmacie</t>
  </si>
  <si>
    <t>Personnel médicaux</t>
  </si>
  <si>
    <t>Annuel</t>
  </si>
  <si>
    <t>Mensuel</t>
  </si>
  <si>
    <t>Jour</t>
  </si>
  <si>
    <t>Horaire</t>
  </si>
  <si>
    <t>Junior</t>
  </si>
  <si>
    <t>Etudiant Hospitalier</t>
  </si>
  <si>
    <t>Interne</t>
  </si>
  <si>
    <t>FFI</t>
  </si>
  <si>
    <t>Docteur Junior</t>
  </si>
  <si>
    <t>Praticien hospitalo Univeraitaire (1 Temps Plein = 0,5 ETP)</t>
  </si>
  <si>
    <t>Chef de clinique des universités - Assitant hosp</t>
  </si>
  <si>
    <t>Praticien Hospitalier Universitaire</t>
  </si>
  <si>
    <t>PH temps Plein</t>
  </si>
  <si>
    <t>Praticien contractuel</t>
  </si>
  <si>
    <t>Matrice de calcul des coûts engagés pour la réalisation de la recherche impliquant la personne humaine à sponsor académique</t>
  </si>
  <si>
    <t>Etablissement promoteur</t>
  </si>
  <si>
    <t>CRO (le cas échéant)</t>
  </si>
  <si>
    <t>Recherche n° EudraCt ou Idrcb</t>
  </si>
  <si>
    <t>Nom de l'établissement coordinateur ou associé</t>
  </si>
  <si>
    <t xml:space="preserve">Hôpital , </t>
  </si>
  <si>
    <t>n° FINESS</t>
  </si>
  <si>
    <t>xxxxxxxx</t>
  </si>
  <si>
    <t>Investigateur</t>
  </si>
  <si>
    <t>Pôle / Unité</t>
  </si>
  <si>
    <t>Catégorie Etude</t>
  </si>
  <si>
    <t>1,2 ou 3</t>
  </si>
  <si>
    <t>Durée étude en année</t>
  </si>
  <si>
    <t>Nombre prévisionnel de patients</t>
  </si>
  <si>
    <t>Nombre de monitoring par centre</t>
  </si>
  <si>
    <t>Nombre de centres associés</t>
  </si>
  <si>
    <t>A facturer si applicable: acte/tache a priori non prévu par le protocole mais faisant partie du template de la grille de surcouts
A évaluer en fin d'étude: acte/tache prévu au protocole ou suceptible d'être réalisé dans le cadre du protocole dont on ne peut déterminer finement le nombre lors de l'évaluation. La quantité est à évaluer au prorata en fin d'étude.</t>
  </si>
  <si>
    <t>Désignation des actes  et prestations réalisés :</t>
  </si>
  <si>
    <t>Limite d'occurrence</t>
  </si>
  <si>
    <t xml:space="preserve">Coût </t>
  </si>
  <si>
    <t xml:space="preserve">Montant unitaire € </t>
  </si>
  <si>
    <t>Fréquence des actes</t>
  </si>
  <si>
    <t xml:space="preserve">Total des frais pour un patient ou pour le centre </t>
  </si>
  <si>
    <t>Total projet €</t>
  </si>
  <si>
    <t>V1</t>
  </si>
  <si>
    <t>V2</t>
  </si>
  <si>
    <t>V3</t>
  </si>
  <si>
    <t>V4</t>
  </si>
  <si>
    <t>V5</t>
  </si>
  <si>
    <t>V6</t>
  </si>
  <si>
    <t>V7</t>
  </si>
  <si>
    <t>V8</t>
  </si>
  <si>
    <t>V9</t>
  </si>
  <si>
    <t>V10</t>
  </si>
  <si>
    <t>Proposition report Grille budgétaire DGOS</t>
  </si>
  <si>
    <t>FORFAITS</t>
  </si>
  <si>
    <t xml:space="preserve">Forfait frais fixes administratifs </t>
  </si>
  <si>
    <r>
      <rPr>
        <b/>
        <sz val="11"/>
        <color indexed="8"/>
        <rFont val="Calibri"/>
        <family val="2"/>
        <scheme val="minor"/>
      </rPr>
      <t xml:space="preserve">Frais administratifs et mise en place.
</t>
    </r>
    <r>
      <rPr>
        <sz val="9"/>
        <color indexed="8"/>
        <rFont val="Calibri"/>
        <family val="2"/>
        <scheme val="minor"/>
      </rPr>
      <t>Enregistrement de la recherche, procédure d'élaboration de la convention et de la matrice, suivi financier et administratif de la convention, y compris des avenants 
Forfait appliqué par établissement
Facturé seulement lors de la premiére facturation si le centre a inclu au moins 1 patient</t>
    </r>
  </si>
  <si>
    <r>
      <rPr>
        <sz val="10"/>
        <color theme="1"/>
        <rFont val="Calibri"/>
        <family val="2"/>
        <scheme val="minor"/>
      </rPr>
      <t xml:space="preserve">En fonction de la catégorie de recherche </t>
    </r>
    <r>
      <rPr>
        <sz val="11"/>
        <color theme="1"/>
        <rFont val="Calibri"/>
        <family val="2"/>
        <scheme val="minor"/>
      </rPr>
      <t xml:space="preserve">
RIPH1 300 euros
RIPH2 150 euros
RIPH3 150 euros</t>
    </r>
  </si>
  <si>
    <t xml:space="preserve">coût </t>
  </si>
  <si>
    <t>A reporter en titre III, autres dépenses à caractère hôtelier et général.
Créér une ligne spécifique par forfait</t>
  </si>
  <si>
    <t>Forfaits logistiques</t>
  </si>
  <si>
    <r>
      <rPr>
        <b/>
        <sz val="11"/>
        <rFont val="Calibri"/>
        <family val="2"/>
        <scheme val="minor"/>
      </rPr>
      <t xml:space="preserve">Forfait maintenance des appareils
</t>
    </r>
    <r>
      <rPr>
        <sz val="9"/>
        <rFont val="Calibri"/>
        <family val="2"/>
        <scheme val="minor"/>
      </rPr>
      <t>(si donnée de calibrage fournie)</t>
    </r>
  </si>
  <si>
    <t>Par année d'étude</t>
  </si>
  <si>
    <t>A reporter En titre II, mainteance à caractère médical/Biomédical</t>
  </si>
  <si>
    <t>TACHES D'INVESTIGATION</t>
  </si>
  <si>
    <t xml:space="preserve">Estimation du temps TEC </t>
  </si>
  <si>
    <t>Cout Horaire</t>
  </si>
  <si>
    <t xml:space="preserve">Temps TEC formation au CRF, POS etc… </t>
  </si>
  <si>
    <t>Forfait</t>
  </si>
  <si>
    <t>coût</t>
  </si>
  <si>
    <t>Nombre Heure</t>
  </si>
  <si>
    <r>
      <rPr>
        <b/>
        <sz val="11"/>
        <rFont val="Calibri"/>
        <family val="2"/>
        <scheme val="minor"/>
      </rPr>
      <t>Temps TEC  monitoring avec promoteur/CRO</t>
    </r>
    <r>
      <rPr>
        <sz val="11"/>
        <rFont val="Calibri"/>
        <family val="2"/>
        <scheme val="minor"/>
      </rPr>
      <t xml:space="preserve">
</t>
    </r>
    <r>
      <rPr>
        <sz val="9"/>
        <rFont val="Calibri"/>
        <family val="2"/>
        <scheme val="minor"/>
      </rPr>
      <t xml:space="preserve">Préparation des dossiers patients, disponibilité, résolution des queries (en moyenne et pas par nombre de dossiers patients) </t>
    </r>
  </si>
  <si>
    <r>
      <rPr>
        <b/>
        <sz val="11"/>
        <rFont val="Calibri"/>
        <family val="2"/>
        <scheme val="minor"/>
      </rPr>
      <t>Temps TEC visite de screening patient</t>
    </r>
    <r>
      <rPr>
        <sz val="11"/>
        <rFont val="Calibri"/>
        <family val="2"/>
        <scheme val="minor"/>
      </rPr>
      <t xml:space="preserve">
</t>
    </r>
    <r>
      <rPr>
        <sz val="9"/>
        <rFont val="Calibri"/>
        <family val="2"/>
        <scheme val="minor"/>
      </rPr>
      <t>Préparation des visites : organisation et planification des actes protocolaires, hospitalisation…,  information du patient sur le déroulement pratique des vistes de la recherche. Remplissage du CRF y compris reprises des antécédents du patient, récupération des données sources, résolution de queries</t>
    </r>
  </si>
  <si>
    <r>
      <rPr>
        <b/>
        <sz val="11"/>
        <rFont val="Calibri"/>
        <family val="2"/>
        <scheme val="minor"/>
      </rPr>
      <t>Temps TEC visite sur site, de suivi patient ou téléphonique</t>
    </r>
    <r>
      <rPr>
        <sz val="11"/>
        <rFont val="Calibri"/>
        <family val="2"/>
        <scheme val="minor"/>
      </rPr>
      <t xml:space="preserve">
</t>
    </r>
    <r>
      <rPr>
        <sz val="9"/>
        <rFont val="Calibri"/>
        <family val="2"/>
        <scheme val="minor"/>
      </rPr>
      <t>Organisation de la visite (dont organisation et planification des actes protocolaires, hospitalisations…), saisie du CRF, résolution des queries, Gestion des Evènements indésirables, Préciser lesquelles à l'aide du protocole.</t>
    </r>
  </si>
  <si>
    <r>
      <rPr>
        <b/>
        <sz val="11"/>
        <rFont val="Calibri"/>
        <family val="2"/>
        <scheme val="minor"/>
      </rPr>
      <t>Temps TEC visite finale ou arrêt prématuré</t>
    </r>
    <r>
      <rPr>
        <sz val="11"/>
        <rFont val="Calibri"/>
        <family val="2"/>
        <scheme val="minor"/>
      </rPr>
      <t xml:space="preserve">
</t>
    </r>
    <r>
      <rPr>
        <sz val="9"/>
        <rFont val="Calibri"/>
        <family val="2"/>
        <scheme val="minor"/>
      </rPr>
      <t>Préparation de la visite (dont organisation et planification des actes protocolaires, hospitalisations…), saisie du CRF, résolution des queries</t>
    </r>
  </si>
  <si>
    <t>Sous-Total temps TEC</t>
  </si>
  <si>
    <t>A reporter en Titre I, Investigation : Technicien étude clinqiue</t>
  </si>
  <si>
    <t>Estimation du temps infirmier</t>
  </si>
  <si>
    <t xml:space="preserve"> Cout Horaire</t>
  </si>
  <si>
    <t>Temps Infirmier pour signes vitaux</t>
  </si>
  <si>
    <t>Temps Infirmier pour ECG</t>
  </si>
  <si>
    <t>Temps Infirmier pour l'aide au médecin pour l'envoi pour relecture au laboratoire centralisé des ECG</t>
  </si>
  <si>
    <t>Temps Infirmier pour prélèvements sanguins pour suivi biologique et/ou test de grossesse</t>
  </si>
  <si>
    <t>Temps Infirmier pour prélèvements urinaires pour suivi biologique et/ou test de grossesse</t>
  </si>
  <si>
    <t>Temps Infirmier pour prélèvements sanguins  supplémentaires pour évaluation des biomarqueurs, ARN/ADN, Ig…</t>
  </si>
  <si>
    <t>Temps Infirmier pour prélèvements sanguins supplémentaires pour PK/PD</t>
  </si>
  <si>
    <t>Temps Infirmier pour pose/dépose de cathéter</t>
  </si>
  <si>
    <t>Temps Infirmier pour pose/dépose de perfusion</t>
  </si>
  <si>
    <r>
      <rPr>
        <b/>
        <sz val="11"/>
        <color theme="4" tint="-0.249977111117893"/>
        <rFont val="Calibri"/>
        <family val="2"/>
        <scheme val="minor"/>
      </rPr>
      <t>Temps Infirmier pour administration du traitement et surveillance du patient</t>
    </r>
    <r>
      <rPr>
        <sz val="11"/>
        <color theme="4" tint="-0.249977111117893"/>
        <rFont val="Calibri"/>
        <family val="2"/>
        <scheme val="minor"/>
      </rPr>
      <t xml:space="preserve">
A évaluer en fonction du type d'administration et de la durée</t>
    </r>
  </si>
  <si>
    <t>Temps Infirmier pour revue du carnet patient et vérification de la compliance au traitement</t>
  </si>
  <si>
    <t>Temps Infirmier pour test de grossese urinaire rapide. Prélèvement urinaire, test, lecture, interpratation</t>
  </si>
  <si>
    <t>Sous-Total Temps Infirmier</t>
  </si>
  <si>
    <t>A reporter en Titre I, Investigation : Temps infirmier</t>
  </si>
  <si>
    <t>ACTES NOMENCLATURES</t>
  </si>
  <si>
    <r>
      <rPr>
        <b/>
        <sz val="9"/>
        <rFont val="Calibri"/>
        <family val="2"/>
        <scheme val="minor"/>
      </rPr>
      <t xml:space="preserve">Acte </t>
    </r>
    <r>
      <rPr>
        <sz val="9"/>
        <rFont val="Calibri"/>
        <family val="2"/>
        <scheme val="minor"/>
      </rPr>
      <t xml:space="preserve">
tarif CCAM</t>
    </r>
  </si>
  <si>
    <t>A reporter en Titre II - Surcoûts liés spécifiquement aux actes médicaux …
Créer autant de lignes que nécessaire</t>
  </si>
  <si>
    <t>ACTES NON NOMENCLATURES SERVICES CLINIQUES ET MEDICO TECHNIQUES</t>
  </si>
  <si>
    <r>
      <t xml:space="preserve">Acte IVRS / @VRS 
</t>
    </r>
    <r>
      <rPr>
        <sz val="9"/>
        <rFont val="Calibri"/>
        <family val="2"/>
        <scheme val="minor"/>
      </rPr>
      <t>réalisés par le service investigateur (ceux réalisés par la pharmacie sont a compléter dans la partie pharmacie)</t>
    </r>
  </si>
  <si>
    <t>SEJOURS ET CONSULTATIONS</t>
  </si>
  <si>
    <r>
      <rPr>
        <b/>
        <sz val="11"/>
        <rFont val="Calibri"/>
        <family val="2"/>
        <scheme val="minor"/>
      </rPr>
      <t xml:space="preserve">Forfait frais d'hébergement hôtelier &lt; 24h </t>
    </r>
    <r>
      <rPr>
        <sz val="11"/>
        <rFont val="Calibri"/>
        <family val="2"/>
        <scheme val="minor"/>
      </rPr>
      <t xml:space="preserve">
</t>
    </r>
    <r>
      <rPr>
        <sz val="9"/>
        <rFont val="Calibri"/>
        <family val="2"/>
        <scheme val="minor"/>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</si>
  <si>
    <r>
      <t xml:space="preserve">Forfait par visite
</t>
    </r>
    <r>
      <rPr>
        <sz val="9"/>
        <rFont val="Calibri"/>
        <family val="2"/>
        <scheme val="minor"/>
      </rPr>
      <t>355€ (227,80€ +1 heure temps médical +1 heure temps infirmiers)
227.80 + 96,66 +40,85</t>
    </r>
  </si>
  <si>
    <r>
      <rPr>
        <b/>
        <sz val="11"/>
        <rFont val="Calibri"/>
        <family val="2"/>
        <scheme val="minor"/>
      </rPr>
      <t>Forfait frais d'hébergement hôtelier &gt; 24h</t>
    </r>
    <r>
      <rPr>
        <sz val="11"/>
        <rFont val="Calibri"/>
        <family val="2"/>
        <scheme val="minor"/>
      </rPr>
      <t xml:space="preserve">
</t>
    </r>
    <r>
      <rPr>
        <sz val="9"/>
        <rFont val="Calibri"/>
        <family val="2"/>
        <scheme val="minor"/>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</si>
  <si>
    <r>
      <t xml:space="preserve">Forfait par visite
</t>
    </r>
    <r>
      <rPr>
        <sz val="9"/>
        <rFont val="Calibri"/>
        <family val="2"/>
        <scheme val="minor"/>
      </rPr>
      <t>666€ (forfait + 2 heures temps médical + 2 heures de temps infirmiers)                          petit déjeuner (forfait 4€ inclu)
415,60 + (2* 96,66)+(2*40,85)</t>
    </r>
  </si>
  <si>
    <t>AUTRES COUTS / SURCOUTS IMPUTABLES A L'ESSAI</t>
  </si>
  <si>
    <t>Tous les frais complémentaires, non prévus, mais imputables à la recherche</t>
  </si>
  <si>
    <t>Hospitalisation &lt; 24 h en cas d'EIG imputable à la recherche</t>
  </si>
  <si>
    <t>Facturation aux frais réels</t>
  </si>
  <si>
    <t>Hospitalisation &gt; 24 h en cas d'EIG imputable à la recherche</t>
  </si>
  <si>
    <r>
      <t xml:space="preserve">Biologie : Intervention du service de garde (mise à disposition) </t>
    </r>
    <r>
      <rPr>
        <i/>
        <sz val="11"/>
        <rFont val="Calibri"/>
        <family val="2"/>
        <scheme val="minor"/>
      </rPr>
      <t>nuit,we, jour férié</t>
    </r>
  </si>
  <si>
    <r>
      <t>Biologie centralisée - Si non fait: montage dossier export</t>
    </r>
    <r>
      <rPr>
        <sz val="11"/>
        <rFont val="Calibri"/>
        <family val="2"/>
        <scheme val="minor"/>
      </rPr>
      <t xml:space="preserve"> (Temps biologiste, Pathologiste, Ingénieur - Hors France) - 2H</t>
    </r>
  </si>
  <si>
    <t>Par dossier</t>
  </si>
  <si>
    <r>
      <t xml:space="preserve">Biologie : Acheminement échantillons mode urgent intra-établissement :  </t>
    </r>
    <r>
      <rPr>
        <sz val="11"/>
        <rFont val="Calibri"/>
        <family val="2"/>
        <scheme val="minor"/>
      </rPr>
      <t>service clinique/laboratoire excecutant - Forfait 50€/prestation</t>
    </r>
  </si>
  <si>
    <t>Par demande</t>
  </si>
  <si>
    <t>BIOLOGIE - ANATOMO-PATHOLOGIE</t>
  </si>
  <si>
    <r>
      <rPr>
        <b/>
        <sz val="11"/>
        <rFont val="Calibri"/>
        <family val="2"/>
        <scheme val="minor"/>
      </rPr>
      <t>Temps Coordination Biologie/Pathologie Recherche :  Centre promoteur</t>
    </r>
    <r>
      <rPr>
        <sz val="11"/>
        <rFont val="Calibri"/>
        <family val="2"/>
        <scheme val="minor"/>
      </rPr>
      <t xml:space="preserve"> (Evaluation des prestations: informations, montage du budget, mise en place de flag, manual lab, modification des pratiques, résultats, etc…) - 6H à 26H à 37,86€ de l'heure</t>
    </r>
  </si>
  <si>
    <t xml:space="preserve">Pour le centre coordonnateur
coût variable entre 200 et 900€
</t>
  </si>
  <si>
    <r>
      <rPr>
        <b/>
        <sz val="11"/>
        <rFont val="Calibri"/>
        <family val="2"/>
        <scheme val="minor"/>
      </rPr>
      <t>Temps Coordination Biologie/Pathologie Recherche:  Centre investigateur</t>
    </r>
    <r>
      <rPr>
        <sz val="11"/>
        <rFont val="Calibri"/>
        <family val="2"/>
        <scheme val="minor"/>
      </rPr>
      <t xml:space="preserve"> (Evaluation des prestations: informations, mise en place de flag, modification des pratiques, résultats, etc…) - 1H</t>
    </r>
  </si>
  <si>
    <t>Par centre associé</t>
  </si>
  <si>
    <t>BIOLOGIE - Acte nomenclaturé - NABM RIHN</t>
  </si>
  <si>
    <t>Nomenclautre NABM  - Guide CCAM-ACP - RIHN</t>
  </si>
  <si>
    <t>Par acte
Tarif en vigueur</t>
  </si>
  <si>
    <r>
      <t>BIOLOGIE - Acte hors NABM RIHN -</t>
    </r>
    <r>
      <rPr>
        <b/>
        <i/>
        <sz val="11"/>
        <rFont val="Calibri"/>
        <family val="2"/>
        <scheme val="minor"/>
      </rPr>
      <t xml:space="preserve"> </t>
    </r>
    <r>
      <rPr>
        <i/>
        <sz val="11"/>
        <rFont val="Calibri"/>
        <family val="2"/>
        <scheme val="minor"/>
      </rPr>
      <t>coût réel, à évaluer en fonction de l'étude</t>
    </r>
  </si>
  <si>
    <t xml:space="preserve">Temps Technicien de laboratoire </t>
  </si>
  <si>
    <t>Temps Biologiste</t>
  </si>
  <si>
    <t>Réactifs/consommables</t>
  </si>
  <si>
    <t>Extraction de données de biologie (export eCRF) - 2h</t>
  </si>
  <si>
    <t>BIOLOGIE - DOSAGES CENTRALISES</t>
  </si>
  <si>
    <r>
      <rPr>
        <b/>
        <sz val="11"/>
        <color theme="1"/>
        <rFont val="Calibri"/>
        <family val="2"/>
        <scheme val="minor"/>
      </rPr>
      <t xml:space="preserve">Temps Tech labo </t>
    </r>
    <r>
      <rPr>
        <sz val="11"/>
        <color theme="1"/>
        <rFont val="Calibri"/>
        <family val="2"/>
        <scheme val="minor"/>
      </rPr>
      <t>(enregistrement, anonymisation, centrifugation, aliquotage, traçabilité) = 1h Max 10 aliquotes/visite</t>
    </r>
    <r>
      <rPr>
        <b/>
        <sz val="11"/>
        <color theme="1"/>
        <rFont val="Calibri"/>
        <family val="2"/>
        <scheme val="minor"/>
      </rPr>
      <t xml:space="preserve">
</t>
    </r>
    <r>
      <rPr>
        <i/>
        <sz val="11"/>
        <color theme="1"/>
        <rFont val="Calibri"/>
        <family val="2"/>
        <scheme val="minor"/>
      </rPr>
      <t>Par tranche de 10 aliquotes supplémentaires, un coût de 34€ sera appliqué</t>
    </r>
    <r>
      <rPr>
        <i/>
        <sz val="9"/>
        <color theme="1"/>
        <rFont val="Calibri"/>
        <family val="2"/>
        <scheme val="minor"/>
      </rPr>
      <t xml:space="preserve"> </t>
    </r>
  </si>
  <si>
    <t>Par visite
60min</t>
  </si>
  <si>
    <t>Temps Tech labo par point de Pk = 30 min</t>
  </si>
  <si>
    <t>Par point de PK
30min</t>
  </si>
  <si>
    <r>
      <rPr>
        <b/>
        <sz val="11"/>
        <color theme="1"/>
        <rFont val="Calibri"/>
        <family val="2"/>
        <scheme val="minor"/>
      </rPr>
      <t xml:space="preserve">Temps Tech labo spécifique </t>
    </r>
    <r>
      <rPr>
        <sz val="11"/>
        <color theme="1"/>
        <rFont val="Calibri"/>
        <family val="2"/>
        <scheme val="minor"/>
      </rPr>
      <t xml:space="preserve">(préparation spécifique dont micro-organismes/Buffy-coat/intervention d'un laboratoire supplémentaire) </t>
    </r>
    <r>
      <rPr>
        <i/>
        <sz val="11"/>
        <color theme="1"/>
        <rFont val="Calibri"/>
        <family val="2"/>
        <scheme val="minor"/>
      </rPr>
      <t>- si préparation requise dans le protocole, à évaluer en fonction de l'étude</t>
    </r>
  </si>
  <si>
    <t>Sous -Total temps TEC laboratoire</t>
  </si>
  <si>
    <t>A reporter en Titre I, temps tec lab</t>
  </si>
  <si>
    <r>
      <rPr>
        <b/>
        <sz val="11"/>
        <color theme="1"/>
        <rFont val="Calibri"/>
        <family val="2"/>
        <scheme val="minor"/>
      </rPr>
      <t>Extraction d'ADN</t>
    </r>
    <r>
      <rPr>
        <sz val="11"/>
        <color theme="1"/>
        <rFont val="Calibri"/>
        <family val="2"/>
        <scheme val="minor"/>
      </rPr>
      <t xml:space="preserve"> jusqu'à 4 ml de sang + ratio 260/280</t>
    </r>
  </si>
  <si>
    <t>Par extraction</t>
  </si>
  <si>
    <r>
      <rPr>
        <b/>
        <sz val="11"/>
        <color theme="1"/>
        <rFont val="Calibri"/>
        <family val="2"/>
        <scheme val="minor"/>
      </rPr>
      <t>Isolement de Leucocytes (Ficoll)</t>
    </r>
    <r>
      <rPr>
        <sz val="11"/>
        <color theme="1"/>
        <rFont val="Calibri"/>
        <family val="2"/>
        <scheme val="minor"/>
      </rPr>
      <t xml:space="preserve"> aliquotage exclu - à partir de 30 ml de sang (3 tubes de 9 ml, hors aliquotage et congélation des PBMC)</t>
    </r>
  </si>
  <si>
    <t xml:space="preserve">Par Ficoll
Tarif horaire </t>
  </si>
  <si>
    <r>
      <rPr>
        <b/>
        <sz val="11"/>
        <rFont val="Calibri"/>
        <family val="2"/>
        <scheme val="minor"/>
      </rPr>
      <t xml:space="preserve">Forfait de conservation temporaire à visée de recherche : stockage et sortie quelque soit la nature de l'échantillon (serum plasma, urine, ADN…) par boîte 100 échantillons 
</t>
    </r>
    <r>
      <rPr>
        <i/>
        <sz val="11"/>
        <rFont val="Calibri"/>
        <family val="2"/>
        <scheme val="minor"/>
      </rPr>
      <t>si requis par le protocole (centres associés)</t>
    </r>
    <r>
      <rPr>
        <b/>
        <sz val="11"/>
        <rFont val="Calibri"/>
        <family val="2"/>
        <scheme val="minor"/>
      </rPr>
      <t xml:space="preserve">
</t>
    </r>
    <r>
      <rPr>
        <i/>
        <sz val="11"/>
        <rFont val="Calibri"/>
        <family val="2"/>
        <scheme val="minor"/>
      </rPr>
      <t>Pour la constitution d'une biothèque centralisée, il convient au centre promoteur de monter son budget au cas par cas en fonction de l'importance de la biobanque réalisée et de la politique institutionnelle mise en place</t>
    </r>
  </si>
  <si>
    <t>Forfait par boite</t>
  </si>
  <si>
    <r>
      <rPr>
        <b/>
        <sz val="11"/>
        <rFont val="Calibri"/>
        <family val="2"/>
        <scheme val="minor"/>
      </rPr>
      <t>Cession avec aliquotage</t>
    </r>
    <r>
      <rPr>
        <sz val="11"/>
        <rFont val="Calibri"/>
        <family val="2"/>
        <scheme val="minor"/>
      </rPr>
      <t xml:space="preserve"> (pour 1 tube) ou cession simple sans aliquotage</t>
    </r>
  </si>
  <si>
    <t>Par demande (jusqu'à 5 tubes)</t>
  </si>
  <si>
    <r>
      <rPr>
        <b/>
        <sz val="11"/>
        <rFont val="Calibri"/>
        <family val="2"/>
        <scheme val="minor"/>
      </rPr>
      <t>Cession de cellules en culture</t>
    </r>
    <r>
      <rPr>
        <sz val="11"/>
        <rFont val="Calibri"/>
        <family val="2"/>
        <scheme val="minor"/>
      </rPr>
      <t xml:space="preserve"> (1 échantillon)</t>
    </r>
  </si>
  <si>
    <t>Par acte</t>
  </si>
  <si>
    <t>ANATOMO-PATHOLOGIE - Acte nomenclaturé CCAM</t>
  </si>
  <si>
    <t xml:space="preserve">Nomenclature </t>
  </si>
  <si>
    <t>ANATOMO-PATHOLOGIE - Acte hors nomenclature CCAM</t>
  </si>
  <si>
    <t>Prestations standards</t>
  </si>
  <si>
    <r>
      <t xml:space="preserve">
</t>
    </r>
    <r>
      <rPr>
        <b/>
        <sz val="11"/>
        <color theme="1"/>
        <rFont val="Calibri"/>
        <family val="2"/>
        <scheme val="minor"/>
      </rPr>
      <t>Forfait</t>
    </r>
    <r>
      <rPr>
        <sz val="11"/>
        <color theme="1"/>
        <rFont val="Calibri"/>
        <family val="2"/>
        <scheme val="minor"/>
      </rPr>
      <t xml:space="preserve"> désarchivage de bloc/lames pour relecture centralisée : par dossier comprenant "recherche de lames,anonymisation,conditionnement, envoi, reclassement"
</t>
    </r>
    <r>
      <rPr>
        <b/>
        <sz val="11"/>
        <color theme="1"/>
        <rFont val="Calibri"/>
        <family val="2"/>
        <scheme val="minor"/>
      </rPr>
      <t>OU</t>
    </r>
    <r>
      <rPr>
        <sz val="11"/>
        <color theme="1"/>
        <rFont val="Calibri"/>
        <family val="2"/>
        <scheme val="minor"/>
      </rPr>
      <t xml:space="preserve"> - Sélection + coupe et envoi lame blanche/colorée (10 lames à maxima)
</t>
    </r>
    <r>
      <rPr>
        <b/>
        <sz val="11"/>
        <color theme="1"/>
        <rFont val="Calibri"/>
        <family val="2"/>
        <scheme val="minor"/>
      </rPr>
      <t>OU</t>
    </r>
    <r>
      <rPr>
        <sz val="11"/>
        <color theme="1"/>
        <rFont val="Calibri"/>
        <family val="2"/>
        <scheme val="minor"/>
      </rPr>
      <t xml:space="preserve"> - Préparation de copeaux à partir d'un bloc parrafine (tissu fixé) 
</t>
    </r>
    <r>
      <rPr>
        <b/>
        <sz val="11"/>
        <color theme="1"/>
        <rFont val="Calibri"/>
        <family val="2"/>
        <scheme val="minor"/>
      </rPr>
      <t>OU</t>
    </r>
    <r>
      <rPr>
        <sz val="11"/>
        <color theme="1"/>
        <rFont val="Calibri"/>
        <family val="2"/>
        <scheme val="minor"/>
      </rPr>
      <t xml:space="preserve"> - Sélection sur tissu frais ou fixé d'un bloc dédié à l'étude 
</t>
    </r>
    <r>
      <rPr>
        <i/>
        <sz val="11"/>
        <color theme="1"/>
        <rFont val="Calibri"/>
        <family val="2"/>
        <scheme val="minor"/>
      </rPr>
      <t xml:space="preserve">avec CR fiche structuré en plus ou annotations spécifiques </t>
    </r>
  </si>
  <si>
    <t>Par bloc ou biopsie envoyés</t>
  </si>
  <si>
    <r>
      <rPr>
        <b/>
        <sz val="11"/>
        <color theme="1"/>
        <rFont val="Calibri"/>
        <family val="2"/>
        <scheme val="minor"/>
      </rPr>
      <t>Si &gt;10 lames</t>
    </r>
    <r>
      <rPr>
        <sz val="11"/>
        <color theme="1"/>
        <rFont val="Calibri"/>
        <family val="2"/>
        <scheme val="minor"/>
      </rPr>
      <t>, coupes sur bloc de paraffine pour 1 à 5 lames blanches en sus du forfait standard</t>
    </r>
  </si>
  <si>
    <t>Par lot de 5 lames</t>
  </si>
  <si>
    <t>Relecture de lame/diagnostic</t>
  </si>
  <si>
    <t>Par patient</t>
  </si>
  <si>
    <t>Sous-Total Acte Anatomo-Pathologie</t>
  </si>
  <si>
    <t>A reporter en Titre II - Surcoût actte Anatomo-Pathologie</t>
  </si>
  <si>
    <t>Prestations spécifiques - à évaluer en fonction de l'étude</t>
  </si>
  <si>
    <t xml:space="preserve">Expertise technique additionnelle </t>
  </si>
  <si>
    <t>A reporter Titre  I , Investition Temps TEC  Anatomo-Pathologie</t>
  </si>
  <si>
    <t xml:space="preserve">Expertise médicale additionnelle </t>
  </si>
  <si>
    <t>A reporter Titre  I , Investition Temps médical   Anatomo-Pathologie</t>
  </si>
  <si>
    <t xml:space="preserve"> IMAGERIE</t>
  </si>
  <si>
    <r>
      <rPr>
        <b/>
        <sz val="10"/>
        <rFont val="Calibri"/>
        <family val="2"/>
        <scheme val="minor"/>
      </rPr>
      <t>Forfait "frais de mise en place de l'essai en Imagerie"  :</t>
    </r>
    <r>
      <rPr>
        <sz val="10"/>
        <rFont val="Calibri"/>
        <family val="2"/>
        <scheme val="minor"/>
      </rPr>
      <t xml:space="preserve"> Actes d’imagerie à réaliser selon le suivi standard du patient pour une pathologie donnée
4h TEC + 1h médical 
4*42,60 + 96,66
</t>
    </r>
    <r>
      <rPr>
        <b/>
        <strike/>
        <sz val="10"/>
        <color rgb="FFFF0000"/>
        <rFont val="Calibri"/>
        <family val="2"/>
        <scheme val="minor"/>
      </rPr>
      <t/>
    </r>
  </si>
  <si>
    <t>Par centre</t>
  </si>
  <si>
    <r>
      <rPr>
        <b/>
        <sz val="10"/>
        <rFont val="Calibri"/>
        <family val="2"/>
        <scheme val="minor"/>
      </rPr>
      <t>Forfait "contribution au coût des  prestations externes de certification sur les dispositifs médicaux , calibration et étalonnage"</t>
    </r>
    <r>
      <rPr>
        <sz val="10"/>
        <rFont val="Calibri"/>
        <family val="2"/>
        <scheme val="minor"/>
      </rPr>
      <t xml:space="preserve"> (EARL,...)</t>
    </r>
  </si>
  <si>
    <t>Par équipement</t>
  </si>
  <si>
    <t>Sous-Total Forfait Biologie</t>
  </si>
  <si>
    <t>A reporter  en titre II - Surcoût Biologie - Forfait</t>
  </si>
  <si>
    <t>Estimation du temps TEC imagerie ou manipulateur recherche</t>
  </si>
  <si>
    <t>Par heure</t>
  </si>
  <si>
    <r>
      <rPr>
        <b/>
        <sz val="10"/>
        <rFont val="Calibri"/>
        <family val="2"/>
        <scheme val="minor"/>
      </rPr>
      <t xml:space="preserve">Temps TEC : mise en place de la traçabilité, des tableaux de bord, formation, gestion administrative. Par modalité
</t>
    </r>
    <r>
      <rPr>
        <sz val="10"/>
        <rFont val="Calibri"/>
        <family val="2"/>
        <scheme val="minor"/>
      </rPr>
      <t>3h  temps TEC</t>
    </r>
  </si>
  <si>
    <r>
      <rPr>
        <b/>
        <sz val="10"/>
        <rFont val="Calibri"/>
        <family val="2"/>
        <scheme val="minor"/>
      </rPr>
      <t xml:space="preserve">Temps TEC: </t>
    </r>
    <r>
      <rPr>
        <sz val="10"/>
        <rFont val="Calibri"/>
        <family val="2"/>
        <scheme val="minor"/>
      </rPr>
      <t xml:space="preserve"> anonymisation/gravure des données, gravure de CD. Paar examen
1/2 h  temps TEC </t>
    </r>
  </si>
  <si>
    <r>
      <rPr>
        <b/>
        <sz val="10"/>
        <rFont val="Calibri"/>
        <family val="2"/>
        <scheme val="minor"/>
      </rPr>
      <t>Temps TEC</t>
    </r>
    <r>
      <rPr>
        <sz val="10"/>
        <rFont val="Calibri"/>
        <family val="2"/>
        <scheme val="minor"/>
      </rPr>
      <t xml:space="preserve"> : =  envoi des images et transmission des DTF (data transmittal form) par examen
1/2 h temps TEC </t>
    </r>
  </si>
  <si>
    <r>
      <rPr>
        <b/>
        <sz val="10"/>
        <rFont val="Calibri"/>
        <family val="2"/>
        <scheme val="minor"/>
      </rPr>
      <t>Temps TEC</t>
    </r>
    <r>
      <rPr>
        <sz val="10"/>
        <rFont val="Calibri"/>
        <family val="2"/>
        <scheme val="minor"/>
      </rPr>
      <t xml:space="preserve"> : chargement sur le PACS des images réalisées à l'extérieur du centre  et gestion du dossier 
1/2 h temps TEC </t>
    </r>
  </si>
  <si>
    <r>
      <rPr>
        <b/>
        <sz val="10"/>
        <rFont val="Calibri"/>
        <family val="2"/>
        <scheme val="minor"/>
      </rPr>
      <t xml:space="preserve">Temps TEC  monitoring avec promoteur/CRO : </t>
    </r>
    <r>
      <rPr>
        <sz val="10"/>
        <rFont val="Calibri"/>
        <family val="2"/>
        <scheme val="minor"/>
      </rPr>
      <t>préparation des dossiers patients,  visite sur site  
2 h par visite de monitoring</t>
    </r>
  </si>
  <si>
    <r>
      <rPr>
        <b/>
        <sz val="10"/>
        <rFont val="Calibri"/>
        <family val="2"/>
        <scheme val="minor"/>
      </rPr>
      <t>Temps TEC</t>
    </r>
    <r>
      <rPr>
        <sz val="10"/>
        <rFont val="Calibri"/>
        <family val="2"/>
        <scheme val="minor"/>
      </rPr>
      <t xml:space="preserve"> pour la gestion des  prélèvements réalisés sous imagerie . 1h/prélévement. </t>
    </r>
    <r>
      <rPr>
        <i/>
        <sz val="10"/>
        <rFont val="Calibri"/>
        <family val="2"/>
        <scheme val="minor"/>
      </rPr>
      <t>(si non pris en compte dans la partie anatomo pathologie)</t>
    </r>
  </si>
  <si>
    <r>
      <rPr>
        <b/>
        <sz val="10"/>
        <rFont val="Calibri"/>
        <family val="2"/>
        <scheme val="minor"/>
      </rPr>
      <t xml:space="preserve">Temps TEC Saisie CRF </t>
    </r>
    <r>
      <rPr>
        <sz val="10"/>
        <rFont val="Calibri"/>
        <family val="2"/>
        <scheme val="minor"/>
      </rPr>
      <t xml:space="preserve">
 1/2 h temps TEC  si applicable 
</t>
    </r>
  </si>
  <si>
    <t>Sous-Total Temps Tec Imagerie</t>
  </si>
  <si>
    <t>A reporter en titre I,  Investigation - temps Tec Imagerie</t>
  </si>
  <si>
    <r>
      <rPr>
        <b/>
        <sz val="10"/>
        <rFont val="Calibri"/>
        <family val="2"/>
        <scheme val="minor"/>
      </rPr>
      <t xml:space="preserve">Examen standard </t>
    </r>
    <r>
      <rPr>
        <sz val="10"/>
        <rFont val="Calibri"/>
        <family val="2"/>
        <scheme val="minor"/>
      </rPr>
      <t xml:space="preserve">
=   CCAM + forfait technique maximun + modificateur + médicament ou agent diagnostic 
(base CCAM + FT )
</t>
    </r>
    <r>
      <rPr>
        <i/>
        <sz val="10"/>
        <rFont val="Calibri"/>
        <family val="2"/>
        <scheme val="minor"/>
      </rPr>
      <t xml:space="preserve">
Ce tarif ne s'applique pas aux plateformes d'imagerie universitaire. </t>
    </r>
  </si>
  <si>
    <t>Par examen</t>
  </si>
  <si>
    <t xml:space="preserve">A reporter en titre II, surcoût biologie </t>
  </si>
  <si>
    <r>
      <rPr>
        <b/>
        <sz val="10"/>
        <rFont val="Calibri"/>
        <family val="2"/>
        <scheme val="minor"/>
      </rPr>
      <t>Examen plus long que le standard ou avec séquences ou incidences supplémentaires ou avec post-traitement spécifique</t>
    </r>
    <r>
      <rPr>
        <sz val="10"/>
        <rFont val="Calibri"/>
        <family val="2"/>
        <scheme val="minor"/>
      </rPr>
      <t xml:space="preserve">
=  (CCAM + forfait technique maximum ) x  temps supplémentaire/durée moyenne  + modificateur + médicament ou agent diagnostic 
(base CCAM + FT )
Dans le cadre du contrat unique seul le forfait technique le plus élevé est applicable pour tous les examens réalisés en Scanner, IRM, et TEP.
</t>
    </r>
    <r>
      <rPr>
        <i/>
        <sz val="10"/>
        <rFont val="Calibri"/>
        <family val="2"/>
        <scheme val="minor"/>
      </rPr>
      <t xml:space="preserve">Ce tarif ne s'applique pas aux plateformes d'imagerie universitaire. </t>
    </r>
  </si>
  <si>
    <t>ACTES NON NOMENCLATURES</t>
  </si>
  <si>
    <t>Examen sans base CCAM = frais réel</t>
  </si>
  <si>
    <r>
      <rPr>
        <b/>
        <sz val="10"/>
        <rFont val="Calibri"/>
        <family val="2"/>
        <scheme val="minor"/>
      </rPr>
      <t>Expertise médicale en Imagerie</t>
    </r>
    <r>
      <rPr>
        <sz val="10"/>
        <rFont val="Calibri"/>
        <family val="2"/>
        <scheme val="minor"/>
      </rPr>
      <t xml:space="preserve">:
savoir faire, l'investissement intellectuel, forfait intellectuel et  l'ensemble des savoirs spécialisés de nature  scientifique et technique déployés par les radiologues et médecins nucléaires pour la réalisation  des examens réalisés en Imagerie pour la recherche. </t>
    </r>
  </si>
  <si>
    <t xml:space="preserve">Sou-Total Imagerie </t>
  </si>
  <si>
    <t>A reporter en titre I,  Investigation -  temps médical</t>
  </si>
  <si>
    <t>PHARMACIE - RADIOPHARMACIE - DISPOsITIF MEDICAL</t>
  </si>
  <si>
    <t>Forfait pharmaceutique ou radiopharmaceutique 1ère année</t>
  </si>
  <si>
    <t xml:space="preserve">Par centre </t>
  </si>
  <si>
    <t>A reporter en Titre  II,Forfait Pharmaceutique par centre</t>
  </si>
  <si>
    <t xml:space="preserve">Forfait dispensation nominative </t>
  </si>
  <si>
    <t>Par ordonnance</t>
  </si>
  <si>
    <t>Idem</t>
  </si>
  <si>
    <t xml:space="preserve">Destruction </t>
  </si>
  <si>
    <t>Par campagne</t>
  </si>
  <si>
    <t xml:space="preserve">Etiquetage ou Ré-étiquetage </t>
  </si>
  <si>
    <t xml:space="preserve">&lt;10 unités </t>
  </si>
  <si>
    <t>entre 10 et 50 </t>
  </si>
  <si>
    <t xml:space="preserve">&gt;50 </t>
  </si>
  <si>
    <t>Reconstitution/préparation de médicaments/assemblage de DM conditions non stérile  MED et/ou DM</t>
  </si>
  <si>
    <t>A reporter en titre I - Coordination, Temps Pharmacien</t>
  </si>
  <si>
    <t>Reconstitution/préparation de médicaments/assemblage de DM conditions stérile  MED et/ou DM</t>
  </si>
  <si>
    <r>
      <rPr>
        <b/>
        <sz val="11"/>
        <color indexed="8"/>
        <rFont val="Calibri"/>
        <family val="2"/>
        <scheme val="minor"/>
      </rPr>
      <t>Fourniture de produit de santé</t>
    </r>
    <r>
      <rPr>
        <sz val="11"/>
        <color indexed="8"/>
        <rFont val="Calibri"/>
        <family val="2"/>
        <scheme val="minor"/>
      </rPr>
      <t xml:space="preserve">
</t>
    </r>
    <r>
      <rPr>
        <sz val="9"/>
        <color indexed="8"/>
        <rFont val="Calibri"/>
        <family val="2"/>
        <scheme val="minor"/>
      </rPr>
      <t>achat de produit pharmaceutique…</t>
    </r>
  </si>
  <si>
    <t xml:space="preserve">Par produit
Prix d’achat </t>
  </si>
  <si>
    <t>A reporter Titre II , Surcoût Pharmacie</t>
  </si>
  <si>
    <t xml:space="preserve">Le Promoteur fournit gratuitement </t>
  </si>
  <si>
    <t>Total coût</t>
  </si>
  <si>
    <t>Total Surcôuts à reverser aux centres</t>
  </si>
  <si>
    <r>
      <rPr>
        <b/>
        <u/>
        <sz val="18"/>
        <color rgb="FFFF0000"/>
        <rFont val="Arial"/>
        <family val="2"/>
      </rPr>
      <t>Grille budgétaire AAP 2023</t>
    </r>
    <r>
      <rPr>
        <b/>
        <sz val="18"/>
        <color rgb="FFFF0000"/>
        <rFont val="Arial"/>
        <family val="2"/>
      </rPr>
      <t xml:space="preserve">
Financement par la DGOS des établissements de santé, GCS, maisons de santé ou centres de santé
 pour les appels à projets :
ReSP-IR AURA</t>
    </r>
  </si>
  <si>
    <t>revalorisation 2023</t>
  </si>
  <si>
    <t>Aide soignant / ASH</t>
  </si>
  <si>
    <t>Assistant socio-éducatif</t>
  </si>
  <si>
    <t>Audioprothésiste</t>
  </si>
  <si>
    <t>IADE</t>
  </si>
  <si>
    <t>IBODE</t>
  </si>
  <si>
    <t>Infirmier - IDE</t>
  </si>
  <si>
    <t xml:space="preserve">ARC coordinateur, ARC moniteur </t>
  </si>
  <si>
    <t>Assistant Qualité</t>
  </si>
  <si>
    <t>Bio-statisticien (chargé de mission)</t>
  </si>
  <si>
    <t>Sociologue (chargé de mission)</t>
  </si>
  <si>
    <t>Economiste (chargé de mission)</t>
  </si>
  <si>
    <t xml:space="preserve">Chargé d'Etudes Cliniques </t>
  </si>
  <si>
    <t>Datamanager (chargé d'études)</t>
  </si>
  <si>
    <t>Chef de projets Recherche</t>
  </si>
  <si>
    <t>Ingénieur hospitalier niv 1 et 2</t>
  </si>
  <si>
    <t>Secrétariat médical</t>
  </si>
  <si>
    <t>TEC (recherche clinique)</t>
  </si>
  <si>
    <t>Coût moyen 2023</t>
  </si>
  <si>
    <t>Assistant Hospitalier Universitaire (pharmacie inclus)</t>
  </si>
  <si>
    <t>Maitre de conférence des Université - Praticien Hosp. (pharmacie et ondo inclus)</t>
  </si>
  <si>
    <t>Professeur des Universités - Praticien Hosp. (pharmacie inclus)</t>
  </si>
  <si>
    <t>Consultant des Hôpitaux</t>
  </si>
  <si>
    <t>Praticien Hospitalier (1temps plein = 1 ETP)</t>
  </si>
  <si>
    <t>Assistant Spécialiste (ou généraliste ou spécialiste associé ou assistant hospitalier)</t>
  </si>
  <si>
    <t>Praticien Attaché (associé ou 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</si>
</sst>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44" formatCode="_-* #,##0.00\ &quot;€&quot;_-;\-* #,##0.00\ &quot;€&quot;_-;_-* &quot;-&quot;??\ &quot;€&quot;_-;_-@_-"/>
    <numFmt numFmtId="43" formatCode="_-* #,##0.00\ _€_-;\-* #,##0.00\ _€_-;_-* &quot;-&quot;??\ _€_-;_-@_-"/>
    <numFmt numFmtId="164" formatCode="_-* #,##0\ [$€-40C]_-;\-* #,##0\ [$€-40C]_-;_-* &quot;-&quot;??\ [$€-40C]_-;_-@_-"/>
    <numFmt numFmtId="165" formatCode="#,##0.00\ &quot;€&quot;"/>
  </numFmts>
  <fonts count="100" x14ac:knownFonts="1">
    <font>
      <sz val="11"/>
      <color theme="1"/>
      <name val="Calibri"/>
      <family val="2"/>
      <scheme val="minor"/>
    </font>
    <font>
      <b/>
      <sz val="11"/>
      <name val="Arial"/>
      <family val="2"/>
    </font>
    <font>
      <sz val="11"/>
      <name val="Arial"/>
      <family val="2"/>
    </font>
    <font>
      <b/>
      <sz val="11"/>
      <color indexed="12"/>
      <name val="Arial"/>
      <family val="2"/>
    </font>
    <font>
      <i/>
      <sz val="11"/>
      <name val="Arial"/>
      <family val="2"/>
    </font>
    <font>
      <b/>
      <sz val="10"/>
      <name val="Arial"/>
      <family val="2"/>
    </font>
    <font>
      <b/>
      <u/>
      <sz val="11"/>
      <name val="Arial"/>
      <family val="2"/>
    </font>
    <font>
      <b/>
      <sz val="16"/>
      <name val="Arial"/>
      <family val="2"/>
    </font>
    <font>
      <b/>
      <sz val="9"/>
      <name val="Arial"/>
      <family val="2"/>
    </font>
    <font>
      <b/>
      <u/>
      <sz val="11"/>
      <color indexed="12"/>
      <name val="Arial"/>
      <family val="2"/>
    </font>
    <font>
      <b/>
      <u val="double"/>
      <sz val="11"/>
      <name val="Arial"/>
      <family val="2"/>
    </font>
    <font>
      <sz val="8"/>
      <color indexed="81"/>
      <name val="Tahoma"/>
      <family val="2"/>
    </font>
    <font>
      <b/>
      <sz val="14"/>
      <name val="Arial"/>
      <family val="2"/>
    </font>
    <font>
      <b/>
      <sz val="11"/>
      <color indexed="81"/>
      <name val="Tahoma"/>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1"/>
      <color theme="1"/>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9"/>
      <color indexed="81"/>
      <name val="Tahoma"/>
      <family val="2"/>
    </font>
    <font>
      <sz val="11"/>
      <name val="Calibri"/>
      <family val="2"/>
      <scheme val="minor"/>
    </font>
    <font>
      <b/>
      <sz val="11"/>
      <color theme="1"/>
      <name val="Arial"/>
      <family val="2"/>
    </font>
    <font>
      <sz val="11"/>
      <color theme="1"/>
      <name val="Arial"/>
      <family val="2"/>
    </font>
    <font>
      <b/>
      <sz val="9"/>
      <color indexed="81"/>
      <name val="Tahoma"/>
      <family val="2"/>
    </font>
    <font>
      <b/>
      <sz val="10"/>
      <color theme="1"/>
      <name val="Arial"/>
      <family val="2"/>
    </font>
    <font>
      <b/>
      <sz val="11"/>
      <color indexed="81"/>
      <name val="Arial"/>
      <family val="2"/>
    </font>
    <font>
      <b/>
      <sz val="18"/>
      <name val="Arial"/>
      <family val="2"/>
    </font>
    <font>
      <b/>
      <u/>
      <sz val="11"/>
      <color rgb="FFFF0000"/>
      <name val="Arial"/>
      <family val="2"/>
    </font>
    <font>
      <b/>
      <u/>
      <sz val="20"/>
      <color rgb="FFFF0000"/>
      <name val="Arial"/>
      <family val="2"/>
    </font>
    <font>
      <b/>
      <sz val="16"/>
      <color theme="1"/>
      <name val="Arial"/>
      <family val="2"/>
    </font>
    <font>
      <sz val="16"/>
      <color theme="1"/>
      <name val="Arial"/>
      <family val="2"/>
    </font>
    <font>
      <b/>
      <sz val="12"/>
      <name val="Arial"/>
      <family val="2"/>
    </font>
    <font>
      <b/>
      <u/>
      <sz val="12"/>
      <name val="Arial"/>
      <family val="2"/>
    </font>
    <font>
      <b/>
      <u val="double"/>
      <sz val="12"/>
      <name val="Arial"/>
      <family val="2"/>
    </font>
    <font>
      <sz val="12"/>
      <color theme="1"/>
      <name val="Arial"/>
      <family val="2"/>
    </font>
    <font>
      <b/>
      <sz val="12"/>
      <color theme="1"/>
      <name val="Arial"/>
      <family val="2"/>
    </font>
    <font>
      <sz val="11"/>
      <color rgb="FFC00000"/>
      <name val="Arial"/>
      <family val="2"/>
    </font>
    <font>
      <sz val="11"/>
      <color indexed="81"/>
      <name val="Arial"/>
      <family val="2"/>
    </font>
    <font>
      <b/>
      <sz val="16"/>
      <color rgb="FFFF0000"/>
      <name val="Arial"/>
      <family val="2"/>
    </font>
    <font>
      <b/>
      <sz val="18"/>
      <color rgb="FFFF0000"/>
      <name val="Arial"/>
      <family val="2"/>
    </font>
    <font>
      <b/>
      <u/>
      <sz val="18"/>
      <color rgb="FFFF0000"/>
      <name val="Arial"/>
      <family val="2"/>
    </font>
    <font>
      <sz val="18"/>
      <color rgb="FFFF0000"/>
      <name val="Arial"/>
      <family val="2"/>
    </font>
    <font>
      <sz val="11"/>
      <color theme="1"/>
      <name val="Calibri"/>
      <family val="2"/>
      <scheme val="minor"/>
    </font>
    <font>
      <b/>
      <sz val="11"/>
      <color theme="0"/>
      <name val="Calibri"/>
      <family val="2"/>
      <scheme val="minor"/>
    </font>
    <font>
      <sz val="11"/>
      <color rgb="FFFF0000"/>
      <name val="Calibri"/>
      <family val="2"/>
      <scheme val="minor"/>
    </font>
    <font>
      <b/>
      <sz val="14"/>
      <color theme="1"/>
      <name val="Calibri"/>
      <family val="2"/>
      <scheme val="minor"/>
    </font>
    <font>
      <sz val="11"/>
      <color theme="1"/>
      <name val="Calibri"/>
      <scheme val="minor"/>
    </font>
    <font>
      <b/>
      <sz val="11"/>
      <color theme="7" tint="-0.499984740745262"/>
      <name val="Calibri"/>
      <family val="2"/>
      <scheme val="minor"/>
    </font>
    <font>
      <b/>
      <sz val="14"/>
      <color theme="0"/>
      <name val="Calibri"/>
      <family val="2"/>
      <scheme val="minor"/>
    </font>
    <font>
      <b/>
      <sz val="11"/>
      <color rgb="FF00B050"/>
      <name val="Calibri"/>
      <family val="2"/>
      <scheme val="minor"/>
    </font>
    <font>
      <sz val="11"/>
      <color rgb="FF7030A0"/>
      <name val="Calibri"/>
      <family val="2"/>
      <scheme val="minor"/>
    </font>
    <font>
      <sz val="11"/>
      <color theme="5" tint="-0.249977111117893"/>
      <name val="Calibri"/>
      <family val="2"/>
      <scheme val="minor"/>
    </font>
    <font>
      <b/>
      <sz val="11"/>
      <color theme="4" tint="-0.249977111117893"/>
      <name val="Calibri"/>
      <family val="2"/>
      <scheme val="minor"/>
    </font>
    <font>
      <sz val="11"/>
      <color theme="4" tint="-0.499984740745262"/>
      <name val="Calibri"/>
      <family val="2"/>
      <scheme val="minor"/>
    </font>
    <font>
      <b/>
      <sz val="11"/>
      <color theme="6" tint="-0.499984740745262"/>
      <name val="Calibri"/>
      <family val="2"/>
      <scheme val="minor"/>
    </font>
    <font>
      <sz val="11"/>
      <color theme="6" tint="-0.499984740745262"/>
      <name val="Calibri"/>
      <family val="2"/>
      <scheme val="minor"/>
    </font>
    <font>
      <b/>
      <sz val="11"/>
      <color theme="9" tint="-0.249977111117893"/>
      <name val="Calibri"/>
      <family val="2"/>
      <scheme val="minor"/>
    </font>
    <font>
      <sz val="10"/>
      <color theme="1"/>
      <name val="Calibri"/>
      <family val="2"/>
      <scheme val="minor"/>
    </font>
    <font>
      <sz val="10"/>
      <color theme="9" tint="-0.249977111117893"/>
      <name val="Calibri"/>
      <family val="2"/>
      <scheme val="minor"/>
    </font>
    <font>
      <sz val="10"/>
      <name val="Calibri"/>
      <family val="2"/>
      <scheme val="minor"/>
    </font>
    <font>
      <i/>
      <sz val="10"/>
      <name val="Calibri"/>
      <family val="2"/>
      <scheme val="minor"/>
    </font>
    <font>
      <b/>
      <sz val="11"/>
      <name val="Calibri"/>
      <family val="2"/>
      <scheme val="minor"/>
    </font>
    <font>
      <b/>
      <sz val="10"/>
      <color theme="1"/>
      <name val="Calibri"/>
      <family val="2"/>
      <scheme val="minor"/>
    </font>
    <font>
      <b/>
      <sz val="10"/>
      <name val="Calibri"/>
      <family val="2"/>
      <scheme val="minor"/>
    </font>
    <font>
      <b/>
      <sz val="9"/>
      <name val="Calibri"/>
      <family val="2"/>
      <scheme val="minor"/>
    </font>
    <font>
      <b/>
      <sz val="11"/>
      <color rgb="FFFF0000"/>
      <name val="Calibri"/>
      <family val="2"/>
      <scheme val="minor"/>
    </font>
    <font>
      <b/>
      <sz val="26"/>
      <color theme="0"/>
      <name val="Calibri"/>
      <family val="2"/>
      <scheme val="minor"/>
    </font>
    <font>
      <b/>
      <sz val="26"/>
      <color rgb="FFC00000"/>
      <name val="Calibri"/>
      <family val="2"/>
      <scheme val="minor"/>
    </font>
    <font>
      <sz val="11"/>
      <color indexed="8"/>
      <name val="Calibri"/>
      <family val="2"/>
      <scheme val="minor"/>
    </font>
    <font>
      <b/>
      <sz val="11"/>
      <color indexed="8"/>
      <name val="Calibri"/>
      <family val="2"/>
      <scheme val="minor"/>
    </font>
    <font>
      <sz val="9"/>
      <color indexed="8"/>
      <name val="Calibri"/>
      <family val="2"/>
      <scheme val="minor"/>
    </font>
    <font>
      <sz val="9"/>
      <name val="Calibri"/>
      <family val="2"/>
      <scheme val="minor"/>
    </font>
    <font>
      <sz val="11"/>
      <color theme="9" tint="-0.249977111117893"/>
      <name val="Calibri"/>
      <family val="2"/>
      <scheme val="minor"/>
    </font>
    <font>
      <b/>
      <i/>
      <sz val="12"/>
      <name val="Calibri"/>
      <family val="2"/>
      <scheme val="minor"/>
    </font>
    <font>
      <b/>
      <i/>
      <sz val="12"/>
      <color theme="1"/>
      <name val="Calibri"/>
      <family val="2"/>
      <scheme val="minor"/>
    </font>
    <font>
      <b/>
      <i/>
      <sz val="12"/>
      <color rgb="FFFF0000"/>
      <name val="Calibri"/>
      <family val="2"/>
      <scheme val="minor"/>
    </font>
    <font>
      <sz val="11"/>
      <color theme="4" tint="-0.249977111117893"/>
      <name val="Calibri"/>
      <family val="2"/>
      <scheme val="minor"/>
    </font>
    <font>
      <b/>
      <sz val="16"/>
      <color theme="0"/>
      <name val="Calibri"/>
      <family val="2"/>
      <scheme val="minor"/>
    </font>
    <font>
      <b/>
      <sz val="26"/>
      <color theme="4"/>
      <name val="Calibri"/>
      <family val="2"/>
      <scheme val="minor"/>
    </font>
    <font>
      <i/>
      <sz val="11"/>
      <name val="Calibri"/>
      <family val="2"/>
      <scheme val="minor"/>
    </font>
    <font>
      <b/>
      <sz val="16"/>
      <name val="Calibri"/>
      <family val="2"/>
      <scheme val="minor"/>
    </font>
    <font>
      <b/>
      <i/>
      <sz val="11"/>
      <name val="Calibri"/>
      <family val="2"/>
      <scheme val="minor"/>
    </font>
    <font>
      <sz val="11"/>
      <color rgb="FFBCCFE6"/>
      <name val="Calibri"/>
      <family val="2"/>
      <scheme val="minor"/>
    </font>
    <font>
      <i/>
      <sz val="11"/>
      <color theme="1"/>
      <name val="Calibri"/>
      <family val="2"/>
      <scheme val="minor"/>
    </font>
    <font>
      <i/>
      <sz val="9"/>
      <color theme="1"/>
      <name val="Calibri"/>
      <family val="2"/>
      <scheme val="minor"/>
    </font>
    <font>
      <b/>
      <strike/>
      <sz val="10"/>
      <color rgb="FFFF0000"/>
      <name val="Calibri"/>
      <family val="2"/>
      <scheme val="minor"/>
    </font>
    <font>
      <b/>
      <i/>
      <sz val="10"/>
      <name val="Calibri"/>
      <family val="2"/>
      <scheme val="minor"/>
    </font>
    <font>
      <b/>
      <i/>
      <sz val="11"/>
      <color theme="1"/>
      <name val="Calibri"/>
      <family val="2"/>
      <scheme val="minor"/>
    </font>
    <font>
      <b/>
      <sz val="10"/>
      <color theme="0"/>
      <name val="Calibri"/>
      <family val="2"/>
      <scheme val="minor"/>
    </font>
    <font>
      <b/>
      <sz val="14"/>
      <name val="Calibri"/>
      <family val="2"/>
      <scheme val="minor"/>
    </font>
    <font>
      <sz val="14"/>
      <color theme="1"/>
      <name val="Calibri"/>
      <family val="2"/>
      <scheme val="minor"/>
    </font>
    <font>
      <sz val="14"/>
      <name val="Calibri"/>
      <family val="2"/>
      <scheme val="minor"/>
    </font>
    <font>
      <b/>
      <sz val="14"/>
      <color rgb="FFC00000"/>
      <name val="Calibri"/>
      <family val="2"/>
      <scheme val="minor"/>
    </font>
  </fonts>
  <fills count="25">
    <fill>
      <patternFill patternType="none"/>
    </fill>
    <fill>
      <patternFill patternType="gray125"/>
    </fill>
    <fill>
      <patternFill patternType="solid">
        <fgColor theme="5" tint="0.79998168889431442"/>
        <bgColor indexed="64"/>
      </patternFill>
    </fill>
    <fill>
      <patternFill patternType="solid">
        <fgColor rgb="FFFF6699"/>
        <bgColor indexed="64"/>
      </patternFill>
    </fill>
    <fill>
      <patternFill patternType="solid">
        <fgColor rgb="FFEABCD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rgb="FFE35487"/>
        <bgColor indexed="64"/>
      </patternFill>
    </fill>
    <fill>
      <patternFill patternType="solid">
        <fgColor rgb="FFDDD9C4"/>
        <bgColor indexed="64"/>
      </patternFill>
    </fill>
    <fill>
      <patternFill patternType="solid">
        <fgColor rgb="FF01A87A"/>
        <bgColor indexed="64"/>
      </patternFill>
    </fill>
    <fill>
      <patternFill patternType="solid">
        <fgColor theme="0"/>
        <bgColor indexed="64"/>
      </patternFill>
    </fill>
    <fill>
      <patternFill patternType="solid">
        <fgColor theme="9" tint="0.59999389629810485"/>
        <bgColor indexed="64"/>
      </patternFill>
    </fill>
    <fill>
      <patternFill patternType="solid">
        <fgColor rgb="FF99FF99"/>
        <bgColor indexed="64"/>
      </patternFill>
    </fill>
    <fill>
      <patternFill patternType="solid">
        <fgColor rgb="FFBCCFE6"/>
        <bgColor indexed="64"/>
      </patternFill>
    </fill>
    <fill>
      <patternFill patternType="solid">
        <fgColor theme="8"/>
        <bgColor indexed="64"/>
      </patternFill>
    </fill>
    <fill>
      <patternFill patternType="solid">
        <fgColor rgb="FF006F80"/>
        <bgColor indexed="64"/>
      </patternFill>
    </fill>
    <fill>
      <patternFill patternType="solid">
        <fgColor theme="0" tint="-0.14999847407452621"/>
        <bgColor indexed="64"/>
      </patternFill>
    </fill>
    <fill>
      <patternFill patternType="solid">
        <fgColor rgb="FFFFFF00"/>
        <bgColor indexed="64"/>
      </patternFill>
    </fill>
  </fills>
  <borders count="7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s>
  <cellStyleXfs count="5">
    <xf numFmtId="0" fontId="0" fillId="0" borderId="0"/>
    <xf numFmtId="9" fontId="49" fillId="0" borderId="0" applyFont="0" applyFill="0" applyBorder="0" applyAlignment="0" applyProtection="0"/>
    <xf numFmtId="43" fontId="49" fillId="0" borderId="0" applyFont="0" applyFill="0" applyBorder="0" applyAlignment="0" applyProtection="0"/>
    <xf numFmtId="44" fontId="49" fillId="0" borderId="0" applyFont="0" applyFill="0" applyBorder="0" applyAlignment="0" applyProtection="0"/>
    <xf numFmtId="43" fontId="49" fillId="0" borderId="0" applyFont="0" applyFill="0" applyBorder="0" applyAlignment="0" applyProtection="0"/>
  </cellStyleXfs>
  <cellXfs count="725">
    <xf numFmtId="0" fontId="0" fillId="0" borderId="0" xfId="0"/>
    <xf numFmtId="0" fontId="1" fillId="0" borderId="0" xfId="0" applyFont="1" applyAlignment="1">
      <alignment horizontal="left"/>
    </xf>
    <xf numFmtId="0" fontId="2" fillId="0" borderId="0" xfId="0" applyFont="1" applyFill="1" applyBorder="1" applyAlignment="1">
      <alignment horizontal="center" vertical="center"/>
    </xf>
    <xf numFmtId="3" fontId="3" fillId="2" borderId="1"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0" fontId="2" fillId="0" borderId="3" xfId="0" applyFont="1" applyFill="1" applyBorder="1" applyAlignment="1">
      <alignment horizontal="left" vertical="center" wrapText="1" indent="1"/>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wrapText="1"/>
    </xf>
    <xf numFmtId="0" fontId="1" fillId="0" borderId="3"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xf>
    <xf numFmtId="3" fontId="3" fillId="2" borderId="11"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0" xfId="0" applyAlignment="1">
      <alignment vertical="center"/>
    </xf>
    <xf numFmtId="3" fontId="19" fillId="2" borderId="1" xfId="0" applyNumberFormat="1" applyFont="1" applyFill="1" applyBorder="1" applyAlignment="1">
      <alignment horizontal="center" vertical="center" wrapText="1"/>
    </xf>
    <xf numFmtId="0" fontId="1" fillId="0" borderId="0" xfId="0" applyFont="1" applyFill="1" applyBorder="1" applyAlignment="1">
      <alignment horizontal="center" wrapText="1"/>
    </xf>
    <xf numFmtId="3" fontId="19" fillId="2" borderId="0" xfId="0" applyNumberFormat="1" applyFont="1" applyFill="1" applyBorder="1" applyAlignment="1">
      <alignment horizontal="center" vertical="center" wrapText="1"/>
    </xf>
    <xf numFmtId="0" fontId="20" fillId="0" borderId="0" xfId="0" applyFont="1"/>
    <xf numFmtId="0" fontId="0" fillId="0" borderId="3" xfId="0" applyBorder="1" applyAlignment="1">
      <alignment horizontal="center" vertical="center"/>
    </xf>
    <xf numFmtId="0" fontId="0" fillId="0" borderId="3" xfId="0" applyNumberForma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25" fillId="0" borderId="3" xfId="0" applyNumberFormat="1" applyFont="1" applyBorder="1" applyAlignment="1">
      <alignment horizontal="center" vertical="center" wrapText="1"/>
    </xf>
    <xf numFmtId="3" fontId="2" fillId="5" borderId="4" xfId="0" applyNumberFormat="1" applyFont="1" applyFill="1" applyBorder="1" applyAlignment="1">
      <alignment horizontal="center" vertical="center"/>
    </xf>
    <xf numFmtId="0" fontId="0" fillId="0" borderId="0" xfId="0" applyAlignment="1">
      <alignment wrapText="1"/>
    </xf>
    <xf numFmtId="0" fontId="0" fillId="0" borderId="3" xfId="0" applyBorder="1" applyAlignment="1">
      <alignment vertical="top" wrapText="1"/>
    </xf>
    <xf numFmtId="0" fontId="0" fillId="0" borderId="0" xfId="0" applyAlignment="1">
      <alignment vertical="top"/>
    </xf>
    <xf numFmtId="0" fontId="0" fillId="0" borderId="2" xfId="0" applyBorder="1" applyAlignment="1">
      <alignment vertical="top"/>
    </xf>
    <xf numFmtId="0" fontId="27" fillId="0" borderId="3" xfId="0" applyFont="1" applyFill="1" applyBorder="1" applyAlignment="1">
      <alignment vertical="top" wrapText="1"/>
    </xf>
    <xf numFmtId="0" fontId="27" fillId="0" borderId="3" xfId="0" applyFont="1" applyFill="1" applyBorder="1" applyAlignment="1">
      <alignment wrapText="1"/>
    </xf>
    <xf numFmtId="0" fontId="27" fillId="0" borderId="4" xfId="0" applyFont="1" applyFill="1" applyBorder="1" applyAlignment="1">
      <alignment wrapText="1"/>
    </xf>
    <xf numFmtId="0" fontId="27" fillId="0" borderId="2" xfId="0" applyFont="1" applyFill="1" applyBorder="1" applyAlignment="1">
      <alignment wrapText="1"/>
    </xf>
    <xf numFmtId="0" fontId="27" fillId="0" borderId="2" xfId="0" applyFont="1" applyFill="1" applyBorder="1" applyAlignment="1">
      <alignment vertical="top"/>
    </xf>
    <xf numFmtId="0" fontId="27" fillId="0" borderId="2" xfId="0" applyFont="1" applyFill="1" applyBorder="1"/>
    <xf numFmtId="0" fontId="27" fillId="0" borderId="13" xfId="0" applyFont="1" applyFill="1" applyBorder="1"/>
    <xf numFmtId="0" fontId="27" fillId="0" borderId="9" xfId="0" applyFont="1" applyFill="1" applyBorder="1" applyAlignment="1">
      <alignment wrapText="1"/>
    </xf>
    <xf numFmtId="0" fontId="27" fillId="0" borderId="1" xfId="0" applyFont="1" applyFill="1" applyBorder="1" applyAlignment="1">
      <alignment wrapText="1"/>
    </xf>
    <xf numFmtId="0" fontId="27" fillId="0" borderId="1" xfId="0" applyFont="1" applyFill="1" applyBorder="1" applyAlignment="1">
      <alignment vertical="top"/>
    </xf>
    <xf numFmtId="0" fontId="27" fillId="0" borderId="1" xfId="0" applyFont="1" applyFill="1" applyBorder="1"/>
    <xf numFmtId="0" fontId="27" fillId="0" borderId="28" xfId="0" applyFont="1" applyFill="1" applyBorder="1"/>
    <xf numFmtId="0" fontId="1" fillId="0" borderId="33" xfId="0" applyFont="1" applyFill="1" applyBorder="1" applyAlignment="1">
      <alignment horizontal="center" wrapText="1"/>
    </xf>
    <xf numFmtId="0" fontId="1" fillId="0" borderId="34" xfId="0" applyFont="1" applyFill="1" applyBorder="1" applyAlignment="1">
      <alignment horizontal="center" vertical="center"/>
    </xf>
    <xf numFmtId="0" fontId="1"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1" fillId="6" borderId="31" xfId="0" applyFont="1" applyFill="1" applyBorder="1" applyAlignment="1">
      <alignment horizontal="center" vertical="center" wrapText="1"/>
    </xf>
    <xf numFmtId="3" fontId="5" fillId="6" borderId="17" xfId="0" applyNumberFormat="1" applyFont="1" applyFill="1" applyBorder="1" applyAlignment="1">
      <alignment horizontal="center" vertical="center" wrapText="1"/>
    </xf>
    <xf numFmtId="0" fontId="1" fillId="6" borderId="46" xfId="0" applyFont="1" applyFill="1" applyBorder="1" applyAlignment="1">
      <alignment horizontal="center" vertical="center" wrapText="1"/>
    </xf>
    <xf numFmtId="3" fontId="5" fillId="6" borderId="47" xfId="0" applyNumberFormat="1" applyFont="1" applyFill="1" applyBorder="1" applyAlignment="1">
      <alignment horizontal="center" vertical="center" wrapText="1"/>
    </xf>
    <xf numFmtId="0" fontId="1" fillId="0" borderId="31" xfId="0" applyFont="1" applyFill="1" applyBorder="1" applyAlignment="1">
      <alignment horizontal="center" vertical="center" wrapText="1"/>
    </xf>
    <xf numFmtId="10" fontId="5" fillId="0" borderId="17" xfId="0" applyNumberFormat="1" applyFont="1" applyFill="1" applyBorder="1" applyAlignment="1">
      <alignment horizontal="center" vertical="center" wrapText="1"/>
    </xf>
    <xf numFmtId="0" fontId="0" fillId="0" borderId="4" xfId="0" applyBorder="1" applyAlignment="1">
      <alignment vertical="top" wrapText="1"/>
    </xf>
    <xf numFmtId="0" fontId="0" fillId="0" borderId="2" xfId="0" applyBorder="1" applyAlignment="1">
      <alignment vertical="top" wrapText="1"/>
    </xf>
    <xf numFmtId="0" fontId="0" fillId="0" borderId="13" xfId="0" applyBorder="1" applyAlignment="1">
      <alignment vertical="top"/>
    </xf>
    <xf numFmtId="0" fontId="27" fillId="0" borderId="10" xfId="0" applyFont="1" applyFill="1" applyBorder="1" applyAlignment="1">
      <alignment vertical="top" wrapText="1"/>
    </xf>
    <xf numFmtId="0" fontId="27" fillId="0" borderId="7" xfId="0" applyFont="1" applyFill="1" applyBorder="1" applyAlignment="1">
      <alignment wrapText="1"/>
    </xf>
    <xf numFmtId="0" fontId="27" fillId="0" borderId="8" xfId="0" applyFont="1" applyFill="1" applyBorder="1" applyAlignment="1">
      <alignment wrapText="1"/>
    </xf>
    <xf numFmtId="0" fontId="27" fillId="0" borderId="8" xfId="0" applyFont="1" applyFill="1" applyBorder="1" applyAlignment="1">
      <alignment vertical="top"/>
    </xf>
    <xf numFmtId="0" fontId="27" fillId="0" borderId="8" xfId="0" applyFont="1" applyFill="1" applyBorder="1"/>
    <xf numFmtId="0" fontId="27" fillId="0" borderId="27" xfId="0" applyFont="1" applyFill="1" applyBorder="1"/>
    <xf numFmtId="0" fontId="27" fillId="0" borderId="0" xfId="0" applyFont="1"/>
    <xf numFmtId="0" fontId="27" fillId="0" borderId="4"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13" xfId="0" applyFont="1" applyFill="1" applyBorder="1" applyAlignment="1">
      <alignment horizontal="center" vertical="top" wrapText="1"/>
    </xf>
    <xf numFmtId="0" fontId="27" fillId="0" borderId="5" xfId="0" applyFont="1" applyFill="1" applyBorder="1" applyAlignment="1">
      <alignment vertical="top" wrapText="1"/>
    </xf>
    <xf numFmtId="0" fontId="1" fillId="8" borderId="7" xfId="0" applyFont="1" applyFill="1" applyBorder="1" applyAlignment="1">
      <alignment horizontal="center" vertical="center" wrapText="1"/>
    </xf>
    <xf numFmtId="0" fontId="1" fillId="8" borderId="3" xfId="0" applyFont="1" applyFill="1" applyBorder="1" applyAlignment="1">
      <alignment horizontal="center" vertical="center" wrapText="1"/>
    </xf>
    <xf numFmtId="3" fontId="8" fillId="8" borderId="3" xfId="0" applyNumberFormat="1" applyFont="1" applyFill="1" applyBorder="1" applyAlignment="1">
      <alignment horizontal="center" vertical="center" wrapText="1"/>
    </xf>
    <xf numFmtId="3" fontId="8" fillId="8" borderId="4" xfId="0" applyNumberFormat="1" applyFont="1" applyFill="1" applyBorder="1" applyAlignment="1">
      <alignment horizontal="center" vertical="center" wrapText="1"/>
    </xf>
    <xf numFmtId="3" fontId="8" fillId="8" borderId="10" xfId="0" applyNumberFormat="1" applyFont="1" applyFill="1" applyBorder="1" applyAlignment="1">
      <alignment horizontal="center" vertical="center" wrapText="1"/>
    </xf>
    <xf numFmtId="3" fontId="7" fillId="8" borderId="11" xfId="0" applyNumberFormat="1" applyFont="1" applyFill="1" applyBorder="1" applyAlignment="1">
      <alignment horizontal="center" vertical="center"/>
    </xf>
    <xf numFmtId="3" fontId="7" fillId="8" borderId="8" xfId="0" applyNumberFormat="1" applyFont="1" applyFill="1" applyBorder="1" applyAlignment="1">
      <alignment horizontal="center" vertical="center"/>
    </xf>
    <xf numFmtId="3" fontId="8" fillId="8" borderId="5" xfId="0" applyNumberFormat="1"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 xfId="0" applyFont="1" applyFill="1" applyBorder="1" applyAlignment="1">
      <alignment horizontal="center" vertical="center"/>
    </xf>
    <xf numFmtId="0" fontId="5" fillId="8" borderId="3" xfId="0" applyFont="1" applyFill="1" applyBorder="1" applyAlignment="1">
      <alignment horizontal="center" vertical="center"/>
    </xf>
    <xf numFmtId="3" fontId="5" fillId="8" borderId="3" xfId="0" applyNumberFormat="1" applyFont="1" applyFill="1" applyBorder="1" applyAlignment="1">
      <alignment horizontal="center" vertical="center"/>
    </xf>
    <xf numFmtId="3" fontId="5" fillId="8" borderId="3" xfId="0" applyNumberFormat="1" applyFont="1" applyFill="1" applyBorder="1" applyAlignment="1">
      <alignment horizontal="center" vertical="center" wrapText="1"/>
    </xf>
    <xf numFmtId="3" fontId="7" fillId="8" borderId="4" xfId="0" applyNumberFormat="1" applyFont="1" applyFill="1" applyBorder="1" applyAlignment="1">
      <alignment horizontal="center" vertical="center"/>
    </xf>
    <xf numFmtId="0" fontId="1" fillId="8" borderId="31" xfId="0" applyFont="1" applyFill="1" applyBorder="1" applyAlignment="1">
      <alignment horizontal="center" vertical="center" wrapText="1"/>
    </xf>
    <xf numFmtId="3" fontId="5" fillId="8" borderId="17" xfId="0" applyNumberFormat="1" applyFont="1" applyFill="1" applyBorder="1" applyAlignment="1">
      <alignment horizontal="center" vertical="center"/>
    </xf>
    <xf numFmtId="3" fontId="5" fillId="8" borderId="17" xfId="0" applyNumberFormat="1" applyFont="1" applyFill="1" applyBorder="1" applyAlignment="1">
      <alignment horizontal="center" vertical="center" wrapText="1"/>
    </xf>
    <xf numFmtId="0" fontId="1" fillId="8" borderId="3" xfId="0" applyFont="1" applyFill="1" applyBorder="1" applyAlignment="1">
      <alignment horizontal="center" wrapText="1"/>
    </xf>
    <xf numFmtId="9" fontId="5" fillId="8" borderId="3" xfId="0" applyNumberFormat="1" applyFont="1" applyFill="1" applyBorder="1" applyAlignment="1">
      <alignment horizontal="center" vertical="center"/>
    </xf>
    <xf numFmtId="0" fontId="1" fillId="7" borderId="3" xfId="0" applyFont="1" applyFill="1" applyBorder="1" applyAlignment="1">
      <alignment horizontal="center" vertical="center" wrapText="1"/>
    </xf>
    <xf numFmtId="3" fontId="5" fillId="7" borderId="3" xfId="0" applyNumberFormat="1"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10" borderId="3" xfId="0" applyFill="1" applyBorder="1" applyAlignment="1">
      <alignment horizontal="center" vertical="center"/>
    </xf>
    <xf numFmtId="0" fontId="0" fillId="10" borderId="3" xfId="0" applyFill="1" applyBorder="1" applyAlignment="1">
      <alignment horizontal="center" vertical="center" wrapText="1"/>
    </xf>
    <xf numFmtId="3" fontId="0" fillId="10" borderId="3" xfId="0" applyNumberFormat="1" applyFill="1" applyBorder="1" applyAlignment="1">
      <alignment horizontal="center" vertical="center"/>
    </xf>
    <xf numFmtId="0" fontId="33" fillId="0" borderId="0" xfId="0" applyFont="1" applyAlignment="1">
      <alignment vertical="center"/>
    </xf>
    <xf numFmtId="0" fontId="29" fillId="0" borderId="0" xfId="0" applyFont="1" applyBorder="1"/>
    <xf numFmtId="0" fontId="29" fillId="0" borderId="0" xfId="0" applyFont="1"/>
    <xf numFmtId="0" fontId="34" fillId="9" borderId="0" xfId="0" applyFont="1" applyFill="1"/>
    <xf numFmtId="3" fontId="29" fillId="0" borderId="0" xfId="0" applyNumberFormat="1" applyFont="1"/>
    <xf numFmtId="3" fontId="29" fillId="0" borderId="0" xfId="0" applyNumberFormat="1" applyFont="1" applyAlignment="1">
      <alignment wrapText="1"/>
    </xf>
    <xf numFmtId="0" fontId="28" fillId="0" borderId="0" xfId="0" applyFont="1" applyAlignment="1">
      <alignment vertical="center"/>
    </xf>
    <xf numFmtId="0" fontId="29" fillId="0" borderId="14" xfId="0" applyFont="1" applyBorder="1" applyAlignment="1">
      <alignment horizontal="center"/>
    </xf>
    <xf numFmtId="3" fontId="29" fillId="0" borderId="0" xfId="0" applyNumberFormat="1" applyFont="1" applyAlignment="1">
      <alignment vertical="center"/>
    </xf>
    <xf numFmtId="3" fontId="29" fillId="0" borderId="0" xfId="0" applyNumberFormat="1" applyFont="1" applyAlignment="1">
      <alignment vertical="center" wrapText="1"/>
    </xf>
    <xf numFmtId="0" fontId="28" fillId="0" borderId="11" xfId="0" applyFont="1" applyBorder="1" applyAlignment="1">
      <alignment vertical="center"/>
    </xf>
    <xf numFmtId="0" fontId="28" fillId="0" borderId="0" xfId="0" applyFont="1" applyBorder="1" applyAlignment="1">
      <alignment vertical="center"/>
    </xf>
    <xf numFmtId="0" fontId="29" fillId="0" borderId="16" xfId="0" applyFont="1" applyBorder="1" applyAlignment="1">
      <alignment horizontal="left" vertical="center"/>
    </xf>
    <xf numFmtId="0" fontId="29" fillId="0" borderId="0" xfId="0" applyFont="1" applyBorder="1" applyAlignment="1">
      <alignment horizontal="left" vertical="center"/>
    </xf>
    <xf numFmtId="0" fontId="28" fillId="0" borderId="3" xfId="0" applyFont="1" applyBorder="1" applyAlignment="1">
      <alignment horizontal="left" vertical="center"/>
    </xf>
    <xf numFmtId="0" fontId="28" fillId="0" borderId="0" xfId="0" applyFont="1" applyBorder="1" applyAlignment="1">
      <alignment horizontal="left" vertical="center"/>
    </xf>
    <xf numFmtId="14" fontId="29" fillId="0" borderId="0" xfId="0" applyNumberFormat="1" applyFont="1" applyBorder="1"/>
    <xf numFmtId="0" fontId="29" fillId="0" borderId="0" xfId="0" applyNumberFormat="1" applyFont="1" applyBorder="1"/>
    <xf numFmtId="0" fontId="29" fillId="8" borderId="8" xfId="0" applyFont="1" applyFill="1" applyBorder="1" applyAlignment="1">
      <alignment vertical="center"/>
    </xf>
    <xf numFmtId="3" fontId="29" fillId="8" borderId="8" xfId="0" applyNumberFormat="1" applyFont="1" applyFill="1" applyBorder="1" applyAlignment="1">
      <alignment vertical="center" wrapText="1"/>
    </xf>
    <xf numFmtId="3" fontId="29" fillId="0" borderId="0" xfId="0" applyNumberFormat="1" applyFont="1" applyAlignment="1">
      <alignment horizontal="center" wrapText="1"/>
    </xf>
    <xf numFmtId="0" fontId="29" fillId="0" borderId="0" xfId="0" applyFont="1" applyFill="1" applyBorder="1"/>
    <xf numFmtId="0" fontId="29" fillId="0" borderId="0" xfId="0" applyFont="1" applyFill="1"/>
    <xf numFmtId="3" fontId="29" fillId="0" borderId="0" xfId="0" applyNumberFormat="1" applyFont="1" applyAlignment="1">
      <alignment horizontal="center" vertical="center"/>
    </xf>
    <xf numFmtId="3" fontId="29" fillId="0" borderId="0" xfId="0" applyNumberFormat="1" applyFont="1" applyAlignment="1">
      <alignment horizontal="center"/>
    </xf>
    <xf numFmtId="3" fontId="29" fillId="0" borderId="0" xfId="0" applyNumberFormat="1" applyFont="1" applyAlignment="1">
      <alignment horizontal="center" vertical="center" wrapText="1"/>
    </xf>
    <xf numFmtId="0" fontId="29" fillId="0" borderId="0" xfId="0" applyFont="1" applyBorder="1" applyAlignment="1">
      <alignment horizontal="center" vertical="center" wrapText="1"/>
    </xf>
    <xf numFmtId="0" fontId="29" fillId="0" borderId="0" xfId="0" applyFont="1" applyAlignment="1">
      <alignment horizontal="center" vertical="center" wrapText="1"/>
    </xf>
    <xf numFmtId="0" fontId="29" fillId="0" borderId="15" xfId="0" applyFont="1" applyBorder="1" applyAlignment="1"/>
    <xf numFmtId="3" fontId="29" fillId="0" borderId="32" xfId="0" applyNumberFormat="1" applyFont="1" applyBorder="1" applyAlignment="1">
      <alignment wrapText="1"/>
    </xf>
    <xf numFmtId="0" fontId="29" fillId="0" borderId="0" xfId="0" applyFont="1" applyFill="1" applyBorder="1" applyAlignment="1">
      <alignment horizontal="center" vertical="center" wrapText="1"/>
    </xf>
    <xf numFmtId="0" fontId="29" fillId="0" borderId="0" xfId="0" applyFont="1" applyAlignment="1"/>
    <xf numFmtId="3" fontId="29" fillId="0" borderId="0" xfId="0" applyNumberFormat="1" applyFont="1" applyFill="1" applyBorder="1" applyAlignment="1">
      <alignment horizontal="center"/>
    </xf>
    <xf numFmtId="3" fontId="29" fillId="0" borderId="0" xfId="0" applyNumberFormat="1" applyFont="1" applyFill="1" applyBorder="1" applyAlignment="1">
      <alignment horizontal="center" wrapText="1"/>
    </xf>
    <xf numFmtId="0" fontId="29" fillId="0" borderId="6" xfId="0" applyFont="1" applyBorder="1"/>
    <xf numFmtId="0" fontId="29" fillId="0" borderId="9" xfId="0" applyFont="1" applyBorder="1"/>
    <xf numFmtId="0" fontId="29" fillId="0" borderId="1" xfId="0" applyFont="1" applyBorder="1"/>
    <xf numFmtId="3" fontId="29" fillId="0" borderId="0" xfId="0" applyNumberFormat="1" applyFont="1" applyFill="1" applyBorder="1"/>
    <xf numFmtId="0" fontId="29" fillId="6" borderId="48" xfId="0" applyFont="1" applyFill="1" applyBorder="1"/>
    <xf numFmtId="3" fontId="29" fillId="0" borderId="0" xfId="0" applyNumberFormat="1" applyFont="1" applyBorder="1"/>
    <xf numFmtId="3" fontId="29" fillId="0" borderId="0" xfId="0" applyNumberFormat="1" applyFont="1" applyBorder="1" applyAlignment="1">
      <alignment wrapText="1"/>
    </xf>
    <xf numFmtId="0" fontId="37" fillId="0" borderId="0" xfId="0" applyFont="1"/>
    <xf numFmtId="3" fontId="37" fillId="0" borderId="0" xfId="0" applyNumberFormat="1" applyFont="1"/>
    <xf numFmtId="3" fontId="37" fillId="0" borderId="0" xfId="0" applyNumberFormat="1" applyFont="1" applyAlignment="1">
      <alignment wrapText="1"/>
    </xf>
    <xf numFmtId="0" fontId="38" fillId="0" borderId="0" xfId="0" applyFont="1" applyAlignment="1">
      <alignment vertical="center" wrapText="1"/>
    </xf>
    <xf numFmtId="0" fontId="38" fillId="8" borderId="7" xfId="0" applyFont="1" applyFill="1" applyBorder="1" applyAlignment="1">
      <alignment horizontal="center" vertical="center" wrapText="1"/>
    </xf>
    <xf numFmtId="0" fontId="38" fillId="8" borderId="3" xfId="0" applyFont="1" applyFill="1" applyBorder="1" applyAlignment="1">
      <alignment horizontal="center" vertical="center" wrapText="1"/>
    </xf>
    <xf numFmtId="3" fontId="38" fillId="8" borderId="3" xfId="0" applyNumberFormat="1" applyFont="1" applyFill="1" applyBorder="1" applyAlignment="1">
      <alignment horizontal="center" vertical="center" wrapText="1"/>
    </xf>
    <xf numFmtId="3" fontId="38" fillId="8" borderId="4" xfId="0" applyNumberFormat="1" applyFont="1" applyFill="1" applyBorder="1" applyAlignment="1">
      <alignment horizontal="center" vertical="center" wrapText="1"/>
    </xf>
    <xf numFmtId="0" fontId="41" fillId="0" borderId="0" xfId="0" applyFont="1" applyBorder="1"/>
    <xf numFmtId="0" fontId="41" fillId="0" borderId="0" xfId="0" applyFont="1"/>
    <xf numFmtId="0" fontId="38" fillId="8" borderId="4" xfId="0" applyFont="1" applyFill="1" applyBorder="1" applyAlignment="1">
      <alignment horizontal="center" vertical="center" wrapText="1"/>
    </xf>
    <xf numFmtId="3" fontId="31" fillId="0" borderId="16" xfId="0" applyNumberFormat="1" applyFont="1" applyBorder="1" applyAlignment="1">
      <alignment horizontal="left" vertical="center" wrapText="1"/>
    </xf>
    <xf numFmtId="3" fontId="31" fillId="0" borderId="3" xfId="0" applyNumberFormat="1" applyFont="1" applyBorder="1" applyAlignment="1">
      <alignment horizontal="left" vertical="center" wrapText="1"/>
    </xf>
    <xf numFmtId="3" fontId="31" fillId="0" borderId="18" xfId="0" applyNumberFormat="1" applyFont="1" applyBorder="1" applyAlignment="1">
      <alignment horizontal="left" vertical="center" wrapText="1"/>
    </xf>
    <xf numFmtId="3" fontId="28" fillId="0" borderId="16" xfId="0" applyNumberFormat="1" applyFont="1" applyBorder="1" applyAlignment="1">
      <alignment horizontal="left" vertical="center"/>
    </xf>
    <xf numFmtId="0" fontId="28" fillId="0" borderId="0" xfId="0" applyFont="1" applyAlignment="1">
      <alignment horizontal="left" vertical="center"/>
    </xf>
    <xf numFmtId="3" fontId="28" fillId="0" borderId="3" xfId="0" applyNumberFormat="1" applyFont="1" applyBorder="1" applyAlignment="1">
      <alignment horizontal="left" vertical="center"/>
    </xf>
    <xf numFmtId="3" fontId="28" fillId="0" borderId="18" xfId="0" applyNumberFormat="1" applyFont="1" applyBorder="1" applyAlignment="1">
      <alignment horizontal="left" vertical="center"/>
    </xf>
    <xf numFmtId="0" fontId="43" fillId="6" borderId="39" xfId="0" applyFont="1" applyFill="1" applyBorder="1" applyAlignment="1">
      <alignment horizontal="center"/>
    </xf>
    <xf numFmtId="3" fontId="29" fillId="11" borderId="1" xfId="0" applyNumberFormat="1" applyFont="1" applyFill="1" applyBorder="1"/>
    <xf numFmtId="0" fontId="45" fillId="0" borderId="49" xfId="0" applyFont="1" applyBorder="1" applyAlignment="1">
      <alignment horizontal="center" vertical="center"/>
    </xf>
    <xf numFmtId="0" fontId="0" fillId="0" borderId="2" xfId="0" applyBorder="1" applyAlignment="1">
      <alignment wrapText="1"/>
    </xf>
    <xf numFmtId="0" fontId="0" fillId="0" borderId="2" xfId="0" applyBorder="1"/>
    <xf numFmtId="0" fontId="0" fillId="0" borderId="6" xfId="0" applyBorder="1"/>
    <xf numFmtId="0" fontId="0" fillId="0" borderId="13" xfId="0" applyBorder="1"/>
    <xf numFmtId="0" fontId="0" fillId="0" borderId="4" xfId="0" applyFill="1" applyBorder="1" applyAlignment="1">
      <alignment wrapText="1"/>
    </xf>
    <xf numFmtId="0" fontId="0" fillId="0" borderId="2" xfId="0" applyFill="1" applyBorder="1" applyAlignment="1">
      <alignment wrapText="1"/>
    </xf>
    <xf numFmtId="0" fontId="0" fillId="0" borderId="13" xfId="0" applyFill="1" applyBorder="1" applyAlignment="1">
      <alignment vertical="top" wrapText="1"/>
    </xf>
    <xf numFmtId="0" fontId="0" fillId="0" borderId="3" xfId="0" applyFill="1" applyBorder="1" applyAlignment="1">
      <alignment vertical="top" wrapText="1"/>
    </xf>
    <xf numFmtId="0" fontId="0" fillId="0" borderId="3" xfId="0" applyFill="1" applyBorder="1" applyAlignment="1">
      <alignment wrapText="1"/>
    </xf>
    <xf numFmtId="0" fontId="27" fillId="0" borderId="3" xfId="0" applyFont="1" applyFill="1" applyBorder="1" applyAlignment="1">
      <alignment horizontal="right" vertical="top" wrapText="1"/>
    </xf>
    <xf numFmtId="9" fontId="0" fillId="10" borderId="3" xfId="1" applyFont="1" applyFill="1" applyBorder="1" applyAlignment="1">
      <alignment horizontal="center" vertical="center"/>
    </xf>
    <xf numFmtId="44" fontId="49" fillId="0" borderId="0" xfId="3" applyFont="1"/>
    <xf numFmtId="44" fontId="20" fillId="0" borderId="0" xfId="3" applyFont="1"/>
    <xf numFmtId="0" fontId="54" fillId="8" borderId="0" xfId="0" applyFont="1" applyFill="1"/>
    <xf numFmtId="0" fontId="0" fillId="8" borderId="0" xfId="0" applyFill="1"/>
    <xf numFmtId="0" fontId="54" fillId="8" borderId="0" xfId="0" applyFont="1" applyFill="1" applyAlignment="1">
      <alignment horizontal="center"/>
    </xf>
    <xf numFmtId="0" fontId="0" fillId="12" borderId="0" xfId="0" applyFill="1"/>
    <xf numFmtId="0" fontId="20" fillId="12" borderId="0" xfId="0" applyFont="1" applyFill="1"/>
    <xf numFmtId="0" fontId="56" fillId="0" borderId="0" xfId="0" applyFont="1" applyAlignment="1">
      <alignment horizontal="center" wrapText="1"/>
    </xf>
    <xf numFmtId="0" fontId="0" fillId="0" borderId="0" xfId="0" applyFont="1"/>
    <xf numFmtId="165" fontId="27" fillId="0" borderId="0" xfId="0" applyNumberFormat="1" applyFont="1"/>
    <xf numFmtId="0" fontId="27" fillId="0" borderId="0" xfId="0" applyNumberFormat="1" applyFont="1"/>
    <xf numFmtId="0" fontId="27" fillId="0" borderId="0" xfId="0" applyNumberFormat="1" applyFont="1" applyAlignment="1">
      <alignment horizontal="left"/>
    </xf>
    <xf numFmtId="165" fontId="0" fillId="0" borderId="0" xfId="0" applyNumberFormat="1" applyFont="1"/>
    <xf numFmtId="0" fontId="0" fillId="0" borderId="0" xfId="0" applyFont="1" applyAlignment="1">
      <alignment wrapText="1"/>
    </xf>
    <xf numFmtId="0" fontId="20" fillId="0" borderId="0" xfId="0" applyFont="1" applyAlignment="1">
      <alignment vertical="center"/>
    </xf>
    <xf numFmtId="0" fontId="20" fillId="0" borderId="0" xfId="0" applyFont="1" applyAlignment="1">
      <alignment wrapText="1"/>
    </xf>
    <xf numFmtId="0" fontId="57" fillId="0" borderId="0" xfId="0" applyFont="1"/>
    <xf numFmtId="0" fontId="58" fillId="0" borderId="0" xfId="0" applyFont="1"/>
    <xf numFmtId="0" fontId="59" fillId="0" borderId="0" xfId="0" applyFont="1"/>
    <xf numFmtId="0" fontId="0" fillId="0" borderId="0" xfId="0" applyFont="1" applyBorder="1"/>
    <xf numFmtId="0" fontId="60" fillId="0" borderId="11" xfId="0" applyNumberFormat="1" applyFont="1" applyBorder="1"/>
    <xf numFmtId="0" fontId="27" fillId="0" borderId="0" xfId="0" applyNumberFormat="1" applyFont="1" applyBorder="1"/>
    <xf numFmtId="0" fontId="61" fillId="0" borderId="0" xfId="0" applyFont="1"/>
    <xf numFmtId="0" fontId="62" fillId="0" borderId="11" xfId="0" applyNumberFormat="1" applyFont="1" applyBorder="1"/>
    <xf numFmtId="0" fontId="63" fillId="0" borderId="0" xfId="0" applyFont="1"/>
    <xf numFmtId="0" fontId="64" fillId="0" borderId="0" xfId="0" applyFont="1" applyBorder="1"/>
    <xf numFmtId="0" fontId="65" fillId="0" borderId="11" xfId="0" applyNumberFormat="1" applyFont="1" applyBorder="1"/>
    <xf numFmtId="0" fontId="66" fillId="0" borderId="0" xfId="0" applyNumberFormat="1" applyFont="1" applyBorder="1"/>
    <xf numFmtId="0" fontId="66" fillId="0" borderId="0" xfId="0" applyNumberFormat="1" applyFont="1" applyAlignment="1">
      <alignment horizontal="left"/>
    </xf>
    <xf numFmtId="165" fontId="64" fillId="0" borderId="0" xfId="0" applyNumberFormat="1" applyFont="1"/>
    <xf numFmtId="0" fontId="64" fillId="0" borderId="0" xfId="0" applyFont="1" applyAlignment="1">
      <alignment wrapText="1"/>
    </xf>
    <xf numFmtId="0" fontId="64" fillId="0" borderId="0" xfId="0" applyFont="1"/>
    <xf numFmtId="165" fontId="66" fillId="0" borderId="0" xfId="0" applyNumberFormat="1" applyFont="1"/>
    <xf numFmtId="0" fontId="66" fillId="0" borderId="0" xfId="0" applyNumberFormat="1" applyFont="1"/>
    <xf numFmtId="0" fontId="64" fillId="0" borderId="0" xfId="0" applyFont="1" applyAlignment="1">
      <alignment horizontal="center" vertical="center" wrapText="1"/>
    </xf>
    <xf numFmtId="0" fontId="50" fillId="0" borderId="0" xfId="0" applyFont="1" applyFill="1" applyBorder="1" applyAlignment="1">
      <alignment vertical="center" wrapText="1"/>
    </xf>
    <xf numFmtId="0" fontId="71" fillId="0" borderId="10" xfId="0" applyNumberFormat="1" applyFont="1" applyBorder="1" applyAlignment="1">
      <alignment horizontal="center" vertical="center" wrapText="1"/>
    </xf>
    <xf numFmtId="0" fontId="72" fillId="0" borderId="0" xfId="0" applyFont="1" applyFill="1" applyBorder="1" applyAlignment="1">
      <alignment vertical="center" wrapText="1"/>
    </xf>
    <xf numFmtId="0" fontId="74" fillId="0" borderId="0" xfId="0" applyFont="1" applyFill="1" applyBorder="1" applyAlignment="1">
      <alignment horizontal="center" vertical="center" wrapText="1"/>
    </xf>
    <xf numFmtId="165" fontId="0" fillId="15" borderId="42" xfId="0" applyNumberFormat="1" applyFont="1" applyFill="1" applyBorder="1" applyAlignment="1"/>
    <xf numFmtId="165" fontId="0" fillId="0" borderId="0" xfId="0" applyNumberFormat="1" applyFont="1" applyFill="1" applyBorder="1" applyAlignment="1">
      <alignment wrapText="1"/>
    </xf>
    <xf numFmtId="0" fontId="75" fillId="0" borderId="31" xfId="0" applyFont="1" applyFill="1" applyBorder="1" applyAlignment="1">
      <alignment wrapText="1"/>
    </xf>
    <xf numFmtId="0" fontId="0" fillId="0" borderId="5" xfId="0" applyFont="1" applyFill="1" applyBorder="1" applyAlignment="1">
      <alignment wrapText="1"/>
    </xf>
    <xf numFmtId="165" fontId="27" fillId="0" borderId="5" xfId="0" applyNumberFormat="1" applyFont="1" applyFill="1" applyBorder="1" applyAlignment="1">
      <alignment wrapText="1"/>
    </xf>
    <xf numFmtId="165" fontId="27" fillId="0" borderId="9" xfId="0" applyNumberFormat="1" applyFont="1" applyFill="1" applyBorder="1" applyAlignment="1">
      <alignment horizontal="right"/>
    </xf>
    <xf numFmtId="165" fontId="27" fillId="0" borderId="52" xfId="0" applyNumberFormat="1" applyFont="1" applyFill="1" applyBorder="1" applyAlignment="1">
      <alignment wrapText="1"/>
    </xf>
    <xf numFmtId="0" fontId="72" fillId="0" borderId="0" xfId="0" applyFont="1" applyFill="1" applyAlignment="1">
      <alignment wrapText="1"/>
    </xf>
    <xf numFmtId="165" fontId="0" fillId="15" borderId="52" xfId="0" applyNumberFormat="1" applyFont="1" applyFill="1" applyBorder="1" applyAlignment="1">
      <alignment wrapText="1"/>
    </xf>
    <xf numFmtId="0" fontId="27" fillId="0" borderId="0" xfId="0" applyFont="1" applyFill="1" applyAlignment="1">
      <alignment vertical="center" wrapText="1"/>
    </xf>
    <xf numFmtId="0" fontId="27" fillId="0" borderId="46" xfId="0" applyFont="1" applyFill="1" applyBorder="1" applyAlignment="1">
      <alignment wrapText="1"/>
    </xf>
    <xf numFmtId="0" fontId="27" fillId="0" borderId="18" xfId="0" applyFont="1" applyFill="1" applyBorder="1" applyAlignment="1">
      <alignment wrapText="1"/>
    </xf>
    <xf numFmtId="165" fontId="27" fillId="0" borderId="18" xfId="0" applyNumberFormat="1" applyFont="1" applyFill="1" applyBorder="1" applyAlignment="1">
      <alignment wrapText="1"/>
    </xf>
    <xf numFmtId="165" fontId="27" fillId="0" borderId="18" xfId="0" applyNumberFormat="1" applyFont="1" applyBorder="1" applyAlignment="1">
      <alignment wrapText="1"/>
    </xf>
    <xf numFmtId="165" fontId="27" fillId="0" borderId="47" xfId="0" applyNumberFormat="1" applyFont="1" applyBorder="1" applyAlignment="1">
      <alignment wrapText="1"/>
    </xf>
    <xf numFmtId="0" fontId="72" fillId="0" borderId="0" xfId="0" applyFont="1" applyFill="1" applyAlignment="1">
      <alignment vertical="center" wrapText="1"/>
    </xf>
    <xf numFmtId="0" fontId="27" fillId="0" borderId="0" xfId="0" applyFont="1" applyFill="1" applyBorder="1" applyAlignment="1">
      <alignment wrapText="1"/>
    </xf>
    <xf numFmtId="165" fontId="27" fillId="0" borderId="0" xfId="0" applyNumberFormat="1" applyFont="1" applyFill="1" applyBorder="1" applyAlignment="1">
      <alignment wrapText="1"/>
    </xf>
    <xf numFmtId="0" fontId="27" fillId="0" borderId="0" xfId="0" applyNumberFormat="1" applyFont="1" applyFill="1" applyBorder="1" applyAlignment="1">
      <alignment wrapText="1"/>
    </xf>
    <xf numFmtId="0" fontId="27" fillId="0" borderId="0" xfId="0" applyNumberFormat="1" applyFont="1" applyBorder="1" applyAlignment="1">
      <alignment wrapText="1"/>
    </xf>
    <xf numFmtId="165" fontId="27" fillId="0" borderId="0" xfId="0" applyNumberFormat="1" applyFont="1" applyBorder="1" applyAlignment="1">
      <alignment wrapText="1"/>
    </xf>
    <xf numFmtId="0" fontId="68" fillId="0" borderId="0" xfId="0" applyFont="1" applyFill="1" applyAlignment="1">
      <alignment vertical="center" wrapText="1"/>
    </xf>
    <xf numFmtId="0" fontId="52" fillId="15" borderId="53" xfId="0" applyFont="1" applyFill="1" applyBorder="1" applyAlignment="1">
      <alignment wrapText="1"/>
    </xf>
    <xf numFmtId="0" fontId="52" fillId="15" borderId="2" xfId="0" applyFont="1" applyFill="1" applyBorder="1" applyAlignment="1">
      <alignment wrapText="1"/>
    </xf>
    <xf numFmtId="44" fontId="52" fillId="15" borderId="8" xfId="3" applyFont="1" applyFill="1" applyBorder="1" applyAlignment="1">
      <alignment wrapText="1"/>
    </xf>
    <xf numFmtId="0" fontId="52" fillId="15" borderId="0" xfId="0" applyFont="1" applyFill="1" applyBorder="1" applyAlignment="1">
      <alignment wrapText="1"/>
    </xf>
    <xf numFmtId="0" fontId="52" fillId="15" borderId="28" xfId="0" applyFont="1" applyFill="1" applyBorder="1" applyAlignment="1">
      <alignment wrapText="1"/>
    </xf>
    <xf numFmtId="165" fontId="0" fillId="15" borderId="17" xfId="0" applyNumberFormat="1" applyFont="1" applyFill="1" applyBorder="1" applyAlignment="1">
      <alignment wrapText="1"/>
    </xf>
    <xf numFmtId="0" fontId="79" fillId="0" borderId="0" xfId="0" applyFont="1" applyBorder="1" applyAlignment="1">
      <alignment vertical="center" wrapText="1"/>
    </xf>
    <xf numFmtId="0" fontId="68" fillId="0" borderId="31" xfId="0" applyFont="1" applyBorder="1" applyAlignment="1">
      <alignment wrapText="1"/>
    </xf>
    <xf numFmtId="0" fontId="27" fillId="0" borderId="3" xfId="0" applyFont="1" applyBorder="1" applyAlignment="1">
      <alignment wrapText="1"/>
    </xf>
    <xf numFmtId="165" fontId="27" fillId="0" borderId="3" xfId="0" applyNumberFormat="1" applyFont="1" applyFill="1" applyBorder="1" applyAlignment="1">
      <alignment wrapText="1"/>
    </xf>
    <xf numFmtId="165" fontId="27" fillId="0" borderId="3" xfId="0" applyNumberFormat="1" applyFont="1" applyBorder="1" applyAlignment="1">
      <alignment wrapText="1"/>
    </xf>
    <xf numFmtId="165" fontId="61" fillId="0" borderId="17" xfId="0" applyNumberFormat="1" applyFont="1" applyBorder="1" applyAlignment="1">
      <alignment wrapText="1"/>
    </xf>
    <xf numFmtId="0" fontId="0" fillId="0" borderId="0" xfId="0" applyFont="1" applyFill="1" applyBorder="1" applyAlignment="1">
      <alignment vertical="center" wrapText="1"/>
    </xf>
    <xf numFmtId="0" fontId="27" fillId="0" borderId="4" xfId="0" applyNumberFormat="1" applyFont="1" applyFill="1" applyBorder="1" applyAlignment="1">
      <alignment horizontal="center" wrapText="1"/>
    </xf>
    <xf numFmtId="0" fontId="27" fillId="0" borderId="2" xfId="0" applyNumberFormat="1" applyFont="1" applyFill="1" applyBorder="1" applyAlignment="1">
      <alignment horizontal="center" wrapText="1"/>
    </xf>
    <xf numFmtId="0" fontId="27" fillId="0" borderId="13" xfId="0" applyNumberFormat="1" applyFont="1" applyFill="1" applyBorder="1" applyAlignment="1">
      <alignment horizontal="center" wrapText="1"/>
    </xf>
    <xf numFmtId="0" fontId="27" fillId="0" borderId="31" xfId="0" applyFont="1" applyBorder="1" applyAlignment="1">
      <alignment wrapText="1"/>
    </xf>
    <xf numFmtId="0" fontId="27" fillId="0" borderId="4" xfId="0" applyNumberFormat="1" applyFont="1" applyFill="1" applyBorder="1" applyAlignment="1">
      <alignment wrapText="1"/>
    </xf>
    <xf numFmtId="0" fontId="27" fillId="0" borderId="57" xfId="0" applyNumberFormat="1" applyFont="1" applyFill="1" applyBorder="1" applyAlignment="1">
      <alignment wrapText="1"/>
    </xf>
    <xf numFmtId="0" fontId="27" fillId="0" borderId="13" xfId="0" applyNumberFormat="1" applyFont="1" applyFill="1" applyBorder="1" applyAlignment="1">
      <alignment wrapText="1"/>
    </xf>
    <xf numFmtId="0" fontId="27" fillId="0" borderId="0" xfId="0" applyFont="1" applyFill="1" applyAlignment="1">
      <alignment wrapText="1"/>
    </xf>
    <xf numFmtId="0" fontId="27" fillId="0" borderId="6" xfId="0" applyNumberFormat="1" applyFont="1" applyFill="1" applyBorder="1" applyAlignment="1">
      <alignment wrapText="1"/>
    </xf>
    <xf numFmtId="0" fontId="27" fillId="0" borderId="58" xfId="0" applyNumberFormat="1" applyFont="1" applyFill="1" applyBorder="1" applyAlignment="1">
      <alignment wrapText="1"/>
    </xf>
    <xf numFmtId="0" fontId="27" fillId="0" borderId="59" xfId="0" applyNumberFormat="1" applyFont="1" applyFill="1" applyBorder="1" applyAlignment="1">
      <alignment wrapText="1"/>
    </xf>
    <xf numFmtId="0" fontId="27" fillId="0" borderId="60" xfId="0" applyFont="1" applyBorder="1" applyAlignment="1">
      <alignment wrapText="1"/>
    </xf>
    <xf numFmtId="0" fontId="27" fillId="0" borderId="10" xfId="0" applyFont="1" applyBorder="1" applyAlignment="1">
      <alignment wrapText="1"/>
    </xf>
    <xf numFmtId="0" fontId="80" fillId="8" borderId="31" xfId="0" applyFont="1" applyFill="1" applyBorder="1" applyAlignment="1">
      <alignment vertical="center" wrapText="1"/>
    </xf>
    <xf numFmtId="0" fontId="80" fillId="8" borderId="8" xfId="0" applyFont="1" applyFill="1" applyBorder="1" applyAlignment="1">
      <alignment vertical="center" wrapText="1"/>
    </xf>
    <xf numFmtId="165" fontId="80" fillId="8" borderId="8" xfId="0" applyNumberFormat="1" applyFont="1" applyFill="1" applyBorder="1" applyAlignment="1">
      <alignment vertical="center" wrapText="1"/>
    </xf>
    <xf numFmtId="0" fontId="80" fillId="8" borderId="2" xfId="0" applyNumberFormat="1" applyFont="1" applyFill="1" applyBorder="1" applyAlignment="1">
      <alignment horizontal="center" vertical="center" wrapText="1"/>
    </xf>
    <xf numFmtId="165" fontId="80" fillId="8" borderId="2" xfId="0" applyNumberFormat="1" applyFont="1" applyFill="1" applyBorder="1" applyAlignment="1">
      <alignment vertical="center" wrapText="1"/>
    </xf>
    <xf numFmtId="165" fontId="81" fillId="8" borderId="17" xfId="0" applyNumberFormat="1" applyFont="1" applyFill="1" applyBorder="1" applyAlignment="1">
      <alignment vertical="center" wrapText="1"/>
    </xf>
    <xf numFmtId="0" fontId="82" fillId="0" borderId="0" xfId="0" applyFont="1" applyFill="1" applyBorder="1" applyAlignment="1">
      <alignment vertical="center" wrapText="1"/>
    </xf>
    <xf numFmtId="0" fontId="20" fillId="15" borderId="53" xfId="0" applyFont="1" applyFill="1" applyBorder="1" applyAlignment="1">
      <alignment wrapText="1"/>
    </xf>
    <xf numFmtId="0" fontId="20" fillId="15" borderId="2" xfId="0" applyFont="1" applyFill="1" applyBorder="1" applyAlignment="1">
      <alignment wrapText="1"/>
    </xf>
    <xf numFmtId="44" fontId="20" fillId="15" borderId="2" xfId="3" applyFont="1" applyFill="1" applyBorder="1" applyAlignment="1">
      <alignment wrapText="1"/>
    </xf>
    <xf numFmtId="165" fontId="0" fillId="15" borderId="61" xfId="0" applyNumberFormat="1" applyFont="1" applyFill="1" applyBorder="1" applyAlignment="1">
      <alignment wrapText="1"/>
    </xf>
    <xf numFmtId="0" fontId="79" fillId="0" borderId="0" xfId="0" applyFont="1" applyFill="1" applyBorder="1" applyAlignment="1">
      <alignment vertical="center" wrapText="1"/>
    </xf>
    <xf numFmtId="0" fontId="68" fillId="0" borderId="62" xfId="0" applyFont="1" applyBorder="1" applyAlignment="1">
      <alignment wrapText="1"/>
    </xf>
    <xf numFmtId="0" fontId="27" fillId="0" borderId="5" xfId="0" applyFont="1" applyFill="1" applyBorder="1" applyAlignment="1">
      <alignment wrapText="1"/>
    </xf>
    <xf numFmtId="0" fontId="27" fillId="0" borderId="5" xfId="0" applyFont="1" applyBorder="1" applyAlignment="1">
      <alignment wrapText="1"/>
    </xf>
    <xf numFmtId="165" fontId="27" fillId="0" borderId="5" xfId="0" applyNumberFormat="1" applyFont="1" applyBorder="1" applyAlignment="1">
      <alignment wrapText="1"/>
    </xf>
    <xf numFmtId="165" fontId="27" fillId="0" borderId="17" xfId="0" applyNumberFormat="1" applyFont="1" applyBorder="1" applyAlignment="1">
      <alignment wrapText="1"/>
    </xf>
    <xf numFmtId="0" fontId="51" fillId="0" borderId="0" xfId="0" applyFont="1" applyFill="1" applyBorder="1" applyAlignment="1">
      <alignment wrapText="1"/>
    </xf>
    <xf numFmtId="165" fontId="27" fillId="0" borderId="52" xfId="0" applyNumberFormat="1" applyFont="1" applyBorder="1" applyAlignment="1">
      <alignment wrapText="1"/>
    </xf>
    <xf numFmtId="0" fontId="59" fillId="0" borderId="31" xfId="0" applyFont="1" applyFill="1" applyBorder="1" applyAlignment="1">
      <alignment wrapText="1"/>
    </xf>
    <xf numFmtId="0" fontId="83" fillId="0" borderId="3" xfId="0" applyFont="1" applyFill="1" applyBorder="1" applyAlignment="1">
      <alignment wrapText="1"/>
    </xf>
    <xf numFmtId="0" fontId="83" fillId="0" borderId="59" xfId="0" applyNumberFormat="1" applyFont="1" applyFill="1" applyBorder="1" applyAlignment="1">
      <alignment wrapText="1"/>
    </xf>
    <xf numFmtId="165" fontId="83" fillId="0" borderId="3" xfId="0" applyNumberFormat="1" applyFont="1" applyFill="1" applyBorder="1" applyAlignment="1">
      <alignment wrapText="1"/>
    </xf>
    <xf numFmtId="0" fontId="59" fillId="0" borderId="31" xfId="0" applyFont="1" applyBorder="1" applyAlignment="1">
      <alignment wrapText="1"/>
    </xf>
    <xf numFmtId="0" fontId="83" fillId="0" borderId="3" xfId="0" applyFont="1" applyBorder="1" applyAlignment="1">
      <alignment wrapText="1"/>
    </xf>
    <xf numFmtId="0" fontId="83" fillId="0" borderId="13" xfId="0" applyNumberFormat="1" applyFont="1" applyFill="1" applyBorder="1" applyAlignment="1">
      <alignment wrapText="1"/>
    </xf>
    <xf numFmtId="0" fontId="83" fillId="0" borderId="31" xfId="0" applyFont="1" applyBorder="1" applyAlignment="1">
      <alignment wrapText="1"/>
    </xf>
    <xf numFmtId="0" fontId="83" fillId="0" borderId="6" xfId="0" applyNumberFormat="1" applyFont="1" applyFill="1" applyBorder="1" applyAlignment="1">
      <alignment wrapText="1"/>
    </xf>
    <xf numFmtId="0" fontId="83" fillId="0" borderId="58" xfId="0" applyNumberFormat="1" applyFont="1" applyFill="1" applyBorder="1" applyAlignment="1">
      <alignment wrapText="1"/>
    </xf>
    <xf numFmtId="0" fontId="59" fillId="0" borderId="60" xfId="0" applyFont="1" applyBorder="1" applyAlignment="1">
      <alignment wrapText="1"/>
    </xf>
    <xf numFmtId="0" fontId="83" fillId="0" borderId="4" xfId="0" applyNumberFormat="1" applyFont="1" applyFill="1" applyBorder="1" applyAlignment="1">
      <alignment wrapText="1"/>
    </xf>
    <xf numFmtId="0" fontId="83" fillId="0" borderId="57" xfId="0" applyNumberFormat="1" applyFont="1" applyFill="1" applyBorder="1" applyAlignment="1">
      <alignment wrapText="1"/>
    </xf>
    <xf numFmtId="0" fontId="83" fillId="0" borderId="10" xfId="0" applyFont="1" applyFill="1" applyBorder="1" applyAlignment="1">
      <alignment wrapText="1"/>
    </xf>
    <xf numFmtId="0" fontId="83" fillId="0" borderId="10" xfId="0" applyFont="1" applyBorder="1" applyAlignment="1">
      <alignment wrapText="1"/>
    </xf>
    <xf numFmtId="0" fontId="83" fillId="0" borderId="0" xfId="0" applyNumberFormat="1" applyFont="1" applyFill="1" applyBorder="1" applyAlignment="1">
      <alignment wrapText="1"/>
    </xf>
    <xf numFmtId="165" fontId="83" fillId="0" borderId="10" xfId="0" applyNumberFormat="1" applyFont="1" applyFill="1" applyBorder="1" applyAlignment="1">
      <alignment wrapText="1"/>
    </xf>
    <xf numFmtId="165" fontId="27" fillId="0" borderId="38" xfId="0" applyNumberFormat="1" applyFont="1" applyBorder="1" applyAlignment="1">
      <alignment wrapText="1"/>
    </xf>
    <xf numFmtId="0" fontId="0" fillId="0" borderId="0" xfId="0" applyFont="1" applyFill="1" applyBorder="1" applyAlignment="1">
      <alignment wrapText="1"/>
    </xf>
    <xf numFmtId="0" fontId="80" fillId="8" borderId="4" xfId="0" applyFont="1" applyFill="1" applyBorder="1" applyAlignment="1">
      <alignment vertical="center" wrapText="1"/>
    </xf>
    <xf numFmtId="0" fontId="80" fillId="8" borderId="2" xfId="0" applyFont="1" applyFill="1" applyBorder="1" applyAlignment="1">
      <alignment vertical="center" wrapText="1"/>
    </xf>
    <xf numFmtId="0" fontId="72" fillId="0" borderId="0" xfId="0" applyFont="1" applyFill="1" applyBorder="1" applyAlignment="1">
      <alignment wrapText="1"/>
    </xf>
    <xf numFmtId="0" fontId="59" fillId="0" borderId="0" xfId="0" applyFont="1" applyBorder="1" applyAlignment="1">
      <alignment wrapText="1"/>
    </xf>
    <xf numFmtId="0" fontId="83" fillId="0" borderId="0" xfId="0" applyFont="1" applyFill="1" applyBorder="1" applyAlignment="1">
      <alignment wrapText="1"/>
    </xf>
    <xf numFmtId="0" fontId="83" fillId="0" borderId="0" xfId="0" applyFont="1" applyBorder="1" applyAlignment="1">
      <alignment wrapText="1"/>
    </xf>
    <xf numFmtId="165" fontId="83" fillId="0" borderId="0" xfId="0" applyNumberFormat="1" applyFont="1" applyFill="1" applyBorder="1" applyAlignment="1">
      <alignment wrapText="1"/>
    </xf>
    <xf numFmtId="165" fontId="83" fillId="0" borderId="0" xfId="0" applyNumberFormat="1" applyFont="1" applyBorder="1" applyAlignment="1">
      <alignment wrapText="1"/>
    </xf>
    <xf numFmtId="165" fontId="68" fillId="16" borderId="36" xfId="0" applyNumberFormat="1" applyFont="1" applyFill="1" applyBorder="1" applyAlignment="1">
      <alignment wrapText="1"/>
    </xf>
    <xf numFmtId="0" fontId="68" fillId="0" borderId="0" xfId="0" applyFont="1" applyFill="1" applyBorder="1" applyAlignment="1">
      <alignment vertical="center" wrapText="1"/>
    </xf>
    <xf numFmtId="0" fontId="78" fillId="0" borderId="46" xfId="0" applyFont="1" applyBorder="1" applyAlignment="1">
      <alignment wrapText="1"/>
    </xf>
    <xf numFmtId="0" fontId="27" fillId="0" borderId="18" xfId="0" applyFont="1" applyBorder="1" applyAlignment="1">
      <alignment wrapText="1"/>
    </xf>
    <xf numFmtId="0" fontId="27" fillId="0" borderId="54" xfId="0" applyNumberFormat="1" applyFont="1" applyBorder="1" applyAlignment="1">
      <alignment wrapText="1"/>
    </xf>
    <xf numFmtId="0" fontId="27" fillId="0" borderId="64" xfId="0" applyNumberFormat="1" applyFont="1" applyBorder="1" applyAlignment="1">
      <alignment wrapText="1"/>
    </xf>
    <xf numFmtId="0" fontId="27" fillId="0" borderId="56" xfId="0" applyNumberFormat="1" applyFont="1" applyFill="1" applyBorder="1" applyAlignment="1">
      <alignment wrapText="1"/>
    </xf>
    <xf numFmtId="0" fontId="78" fillId="0" borderId="20" xfId="0" applyFont="1" applyBorder="1" applyAlignment="1">
      <alignment wrapText="1"/>
    </xf>
    <xf numFmtId="0" fontId="27" fillId="0" borderId="0" xfId="0" applyFont="1" applyBorder="1" applyAlignment="1">
      <alignment wrapText="1"/>
    </xf>
    <xf numFmtId="0" fontId="63" fillId="0" borderId="0" xfId="0" applyFont="1" applyFill="1" applyBorder="1" applyAlignment="1">
      <alignment vertical="center" wrapText="1"/>
    </xf>
    <xf numFmtId="0" fontId="27" fillId="17" borderId="5" xfId="0" applyFont="1" applyFill="1" applyBorder="1" applyAlignment="1">
      <alignment wrapText="1"/>
    </xf>
    <xf numFmtId="0" fontId="0" fillId="0" borderId="5" xfId="0" applyFont="1" applyBorder="1" applyAlignment="1">
      <alignment wrapText="1"/>
    </xf>
    <xf numFmtId="0" fontId="27" fillId="0" borderId="4" xfId="0" applyNumberFormat="1" applyFont="1" applyBorder="1" applyAlignment="1">
      <alignment wrapText="1"/>
    </xf>
    <xf numFmtId="0" fontId="27" fillId="0" borderId="57" xfId="0" applyNumberFormat="1" applyFont="1" applyBorder="1" applyAlignment="1">
      <alignment wrapText="1"/>
    </xf>
    <xf numFmtId="165" fontId="27" fillId="17" borderId="52" xfId="0" applyNumberFormat="1" applyFont="1" applyFill="1" applyBorder="1" applyAlignment="1">
      <alignment wrapText="1"/>
    </xf>
    <xf numFmtId="0" fontId="68" fillId="0" borderId="29" xfId="0" applyFont="1" applyFill="1" applyBorder="1" applyAlignment="1">
      <alignment wrapText="1"/>
    </xf>
    <xf numFmtId="0" fontId="75" fillId="0" borderId="0" xfId="0" applyFont="1" applyBorder="1" applyAlignment="1">
      <alignment wrapText="1"/>
    </xf>
    <xf numFmtId="165" fontId="68" fillId="0" borderId="0" xfId="0" applyNumberFormat="1" applyFont="1" applyFill="1" applyBorder="1" applyAlignment="1">
      <alignment wrapText="1"/>
    </xf>
    <xf numFmtId="0" fontId="68" fillId="0" borderId="0" xfId="0" applyNumberFormat="1" applyFont="1" applyFill="1" applyBorder="1" applyAlignment="1">
      <alignment wrapText="1"/>
    </xf>
    <xf numFmtId="0" fontId="27" fillId="0" borderId="31" xfId="0" applyFont="1" applyFill="1" applyBorder="1" applyAlignment="1">
      <alignment wrapText="1"/>
    </xf>
    <xf numFmtId="165" fontId="0" fillId="0" borderId="5" xfId="0" applyNumberFormat="1" applyFont="1" applyFill="1" applyBorder="1" applyAlignment="1">
      <alignment wrapText="1"/>
    </xf>
    <xf numFmtId="165" fontId="0" fillId="0" borderId="17" xfId="0" applyNumberFormat="1" applyFont="1" applyFill="1" applyBorder="1" applyAlignment="1">
      <alignment wrapText="1"/>
    </xf>
    <xf numFmtId="0" fontId="27" fillId="0" borderId="54" xfId="0" applyNumberFormat="1" applyFont="1" applyFill="1" applyBorder="1" applyAlignment="1">
      <alignment wrapText="1"/>
    </xf>
    <xf numFmtId="0" fontId="27" fillId="0" borderId="64" xfId="0" applyNumberFormat="1" applyFont="1" applyFill="1" applyBorder="1" applyAlignment="1">
      <alignment wrapText="1"/>
    </xf>
    <xf numFmtId="165" fontId="0" fillId="0" borderId="45" xfId="0" applyNumberFormat="1" applyFont="1" applyFill="1" applyBorder="1" applyAlignment="1">
      <alignment wrapText="1"/>
    </xf>
    <xf numFmtId="165" fontId="0" fillId="0" borderId="47" xfId="0" applyNumberFormat="1" applyFont="1" applyFill="1" applyBorder="1" applyAlignment="1">
      <alignment wrapText="1"/>
    </xf>
    <xf numFmtId="165" fontId="0" fillId="0" borderId="0" xfId="0" applyNumberFormat="1" applyFont="1" applyBorder="1" applyAlignment="1">
      <alignment wrapText="1"/>
    </xf>
    <xf numFmtId="165" fontId="68" fillId="14" borderId="36" xfId="0" applyNumberFormat="1" applyFont="1" applyFill="1" applyBorder="1" applyAlignment="1">
      <alignment wrapText="1"/>
    </xf>
    <xf numFmtId="0" fontId="20" fillId="0" borderId="62" xfId="0" applyFont="1" applyFill="1" applyBorder="1" applyAlignment="1">
      <alignment wrapText="1"/>
    </xf>
    <xf numFmtId="165" fontId="0" fillId="0" borderId="3" xfId="0" applyNumberFormat="1" applyFont="1" applyFill="1" applyBorder="1" applyAlignment="1">
      <alignment wrapText="1"/>
    </xf>
    <xf numFmtId="165" fontId="0" fillId="0" borderId="52" xfId="0" applyNumberFormat="1" applyFont="1" applyFill="1" applyBorder="1" applyAlignment="1">
      <alignment wrapText="1"/>
    </xf>
    <xf numFmtId="0" fontId="0" fillId="0" borderId="3" xfId="0" applyFont="1" applyBorder="1" applyAlignment="1">
      <alignment wrapText="1"/>
    </xf>
    <xf numFmtId="0" fontId="0" fillId="0" borderId="3" xfId="0" applyFont="1" applyFill="1" applyBorder="1" applyAlignment="1">
      <alignment wrapText="1"/>
    </xf>
    <xf numFmtId="0" fontId="27" fillId="0" borderId="13" xfId="0" applyNumberFormat="1" applyFont="1" applyBorder="1" applyAlignment="1">
      <alignment wrapText="1"/>
    </xf>
    <xf numFmtId="0" fontId="68" fillId="0" borderId="60" xfId="0" applyFont="1" applyBorder="1" applyAlignment="1">
      <alignment wrapText="1"/>
    </xf>
    <xf numFmtId="0" fontId="0" fillId="0" borderId="10" xfId="0" applyFont="1" applyBorder="1" applyAlignment="1">
      <alignment wrapText="1"/>
    </xf>
    <xf numFmtId="0" fontId="0" fillId="0" borderId="10" xfId="0" applyFont="1" applyFill="1" applyBorder="1" applyAlignment="1">
      <alignment wrapText="1"/>
    </xf>
    <xf numFmtId="165" fontId="27" fillId="0" borderId="10" xfId="0" applyNumberFormat="1" applyFont="1" applyBorder="1" applyAlignment="1">
      <alignment wrapText="1"/>
    </xf>
    <xf numFmtId="0" fontId="68" fillId="0" borderId="46" xfId="0" applyFont="1" applyBorder="1" applyAlignment="1">
      <alignment wrapText="1"/>
    </xf>
    <xf numFmtId="0" fontId="0" fillId="0" borderId="18" xfId="0" applyFont="1" applyBorder="1" applyAlignment="1">
      <alignment wrapText="1"/>
    </xf>
    <xf numFmtId="0" fontId="0" fillId="0" borderId="18" xfId="0" applyFont="1" applyFill="1" applyBorder="1" applyAlignment="1">
      <alignment wrapText="1"/>
    </xf>
    <xf numFmtId="0" fontId="27" fillId="0" borderId="56" xfId="0" applyNumberFormat="1" applyFont="1" applyBorder="1" applyAlignment="1">
      <alignment wrapText="1"/>
    </xf>
    <xf numFmtId="165" fontId="27" fillId="17" borderId="47" xfId="0" applyNumberFormat="1" applyFont="1" applyFill="1" applyBorder="1" applyAlignment="1">
      <alignment wrapText="1"/>
    </xf>
    <xf numFmtId="0" fontId="68" fillId="0" borderId="0" xfId="0" applyFont="1" applyBorder="1" applyAlignment="1">
      <alignment wrapText="1"/>
    </xf>
    <xf numFmtId="0" fontId="0" fillId="0" borderId="0" xfId="0" applyFont="1" applyBorder="1" applyAlignment="1">
      <alignment wrapText="1"/>
    </xf>
    <xf numFmtId="165" fontId="27" fillId="17" borderId="0" xfId="0" applyNumberFormat="1" applyFont="1" applyFill="1" applyBorder="1" applyAlignment="1">
      <alignment wrapText="1"/>
    </xf>
    <xf numFmtId="0" fontId="27" fillId="17" borderId="62" xfId="0" applyFont="1" applyFill="1" applyBorder="1" applyAlignment="1">
      <alignment wrapText="1"/>
    </xf>
    <xf numFmtId="165" fontId="27" fillId="17" borderId="5" xfId="0" applyNumberFormat="1" applyFont="1" applyFill="1" applyBorder="1" applyAlignment="1">
      <alignment wrapText="1"/>
    </xf>
    <xf numFmtId="165" fontId="0" fillId="17" borderId="5" xfId="0" applyNumberFormat="1" applyFont="1" applyFill="1" applyBorder="1" applyAlignment="1">
      <alignment wrapText="1"/>
    </xf>
    <xf numFmtId="165" fontId="0" fillId="17" borderId="52" xfId="0" applyNumberFormat="1" applyFont="1" applyFill="1" applyBorder="1" applyAlignment="1">
      <alignment wrapText="1"/>
    </xf>
    <xf numFmtId="0" fontId="56" fillId="0" borderId="0" xfId="0" applyFont="1" applyFill="1" applyBorder="1" applyAlignment="1">
      <alignment vertical="center" wrapText="1"/>
    </xf>
    <xf numFmtId="0" fontId="27" fillId="17" borderId="31" xfId="0" applyFont="1" applyFill="1" applyBorder="1" applyAlignment="1">
      <alignment wrapText="1"/>
    </xf>
    <xf numFmtId="0" fontId="27" fillId="17" borderId="3" xfId="0" applyFont="1" applyFill="1" applyBorder="1" applyAlignment="1">
      <alignment wrapText="1"/>
    </xf>
    <xf numFmtId="165" fontId="27" fillId="17" borderId="3" xfId="0" applyNumberFormat="1" applyFont="1" applyFill="1" applyBorder="1" applyAlignment="1">
      <alignment wrapText="1"/>
    </xf>
    <xf numFmtId="165" fontId="27" fillId="0" borderId="4" xfId="0" applyNumberFormat="1" applyFont="1" applyFill="1" applyBorder="1" applyAlignment="1">
      <alignment wrapText="1"/>
    </xf>
    <xf numFmtId="165" fontId="0" fillId="17" borderId="13" xfId="0" applyNumberFormat="1" applyFont="1" applyFill="1" applyBorder="1" applyAlignment="1">
      <alignment wrapText="1"/>
    </xf>
    <xf numFmtId="165" fontId="0" fillId="17" borderId="17" xfId="0" applyNumberFormat="1" applyFont="1" applyFill="1" applyBorder="1" applyAlignment="1">
      <alignment wrapText="1"/>
    </xf>
    <xf numFmtId="0" fontId="27" fillId="17" borderId="0" xfId="0" applyFont="1" applyFill="1" applyBorder="1" applyAlignment="1">
      <alignment wrapText="1"/>
    </xf>
    <xf numFmtId="0" fontId="27" fillId="17" borderId="0" xfId="0" applyNumberFormat="1" applyFont="1" applyFill="1" applyBorder="1" applyAlignment="1">
      <alignment wrapText="1"/>
    </xf>
    <xf numFmtId="165" fontId="0" fillId="17" borderId="0" xfId="0" applyNumberFormat="1" applyFont="1" applyFill="1" applyBorder="1" applyAlignment="1">
      <alignment wrapText="1"/>
    </xf>
    <xf numFmtId="165" fontId="68" fillId="20" borderId="36" xfId="0" applyNumberFormat="1" applyFont="1" applyFill="1" applyBorder="1" applyAlignment="1">
      <alignment wrapText="1"/>
    </xf>
    <xf numFmtId="0" fontId="68" fillId="17" borderId="31" xfId="0" applyFont="1" applyFill="1" applyBorder="1" applyAlignment="1">
      <alignment wrapText="1"/>
    </xf>
    <xf numFmtId="0" fontId="27" fillId="17" borderId="4" xfId="0" applyNumberFormat="1" applyFont="1" applyFill="1" applyBorder="1" applyAlignment="1">
      <alignment wrapText="1"/>
    </xf>
    <xf numFmtId="0" fontId="27" fillId="17" borderId="57" xfId="0" applyNumberFormat="1" applyFont="1" applyFill="1" applyBorder="1" applyAlignment="1">
      <alignment wrapText="1"/>
    </xf>
    <xf numFmtId="0" fontId="27" fillId="17" borderId="13" xfId="0" applyNumberFormat="1" applyFont="1" applyFill="1" applyBorder="1" applyAlignment="1">
      <alignment wrapText="1"/>
    </xf>
    <xf numFmtId="165" fontId="27" fillId="17" borderId="17" xfId="0" applyNumberFormat="1" applyFont="1" applyFill="1" applyBorder="1" applyAlignment="1">
      <alignment wrapText="1"/>
    </xf>
    <xf numFmtId="165" fontId="89" fillId="20" borderId="61" xfId="0" applyNumberFormat="1" applyFont="1" applyFill="1" applyBorder="1" applyAlignment="1">
      <alignment wrapText="1"/>
    </xf>
    <xf numFmtId="0" fontId="0" fillId="0" borderId="31" xfId="0" applyFont="1" applyFill="1" applyBorder="1" applyAlignment="1">
      <alignment wrapText="1"/>
    </xf>
    <xf numFmtId="0" fontId="0" fillId="17" borderId="3" xfId="0" applyFont="1" applyFill="1" applyBorder="1" applyAlignment="1">
      <alignment wrapText="1"/>
    </xf>
    <xf numFmtId="0" fontId="20" fillId="0" borderId="31" xfId="0" applyFont="1" applyFill="1" applyBorder="1" applyAlignment="1">
      <alignment wrapText="1"/>
    </xf>
    <xf numFmtId="0" fontId="80" fillId="8" borderId="65" xfId="0" applyFont="1" applyFill="1" applyBorder="1" applyAlignment="1">
      <alignment vertical="center" wrapText="1"/>
    </xf>
    <xf numFmtId="0" fontId="80" fillId="8" borderId="66" xfId="0" applyFont="1" applyFill="1" applyBorder="1" applyAlignment="1">
      <alignment vertical="center" wrapText="1"/>
    </xf>
    <xf numFmtId="0" fontId="80" fillId="8" borderId="20" xfId="0" applyFont="1" applyFill="1" applyBorder="1" applyAlignment="1">
      <alignment vertical="center" wrapText="1"/>
    </xf>
    <xf numFmtId="165" fontId="80" fillId="8" borderId="20" xfId="0" applyNumberFormat="1" applyFont="1" applyFill="1" applyBorder="1" applyAlignment="1">
      <alignment vertical="center" wrapText="1"/>
    </xf>
    <xf numFmtId="0" fontId="80" fillId="8" borderId="20" xfId="0" applyNumberFormat="1" applyFont="1" applyFill="1" applyBorder="1" applyAlignment="1">
      <alignment horizontal="center" vertical="center" wrapText="1"/>
    </xf>
    <xf numFmtId="165" fontId="81" fillId="8" borderId="67" xfId="0" applyNumberFormat="1" applyFont="1" applyFill="1" applyBorder="1" applyAlignment="1">
      <alignment vertical="center" wrapText="1"/>
    </xf>
    <xf numFmtId="165" fontId="27" fillId="0" borderId="10" xfId="0" applyNumberFormat="1" applyFont="1" applyFill="1" applyBorder="1" applyAlignment="1">
      <alignment wrapText="1"/>
    </xf>
    <xf numFmtId="165" fontId="27" fillId="17" borderId="10" xfId="0" applyNumberFormat="1" applyFont="1" applyFill="1" applyBorder="1" applyAlignment="1">
      <alignment wrapText="1"/>
    </xf>
    <xf numFmtId="0" fontId="0" fillId="17" borderId="31" xfId="0" applyFont="1" applyFill="1" applyBorder="1" applyAlignment="1">
      <alignment wrapText="1"/>
    </xf>
    <xf numFmtId="0" fontId="86" fillId="17" borderId="13" xfId="0" applyNumberFormat="1" applyFont="1" applyFill="1" applyBorder="1" applyAlignment="1">
      <alignment wrapText="1"/>
    </xf>
    <xf numFmtId="0" fontId="27" fillId="17" borderId="46" xfId="0" applyFont="1" applyFill="1" applyBorder="1" applyAlignment="1">
      <alignment wrapText="1"/>
    </xf>
    <xf numFmtId="0" fontId="27" fillId="17" borderId="18" xfId="0" applyFont="1" applyFill="1" applyBorder="1" applyAlignment="1">
      <alignment wrapText="1"/>
    </xf>
    <xf numFmtId="165" fontId="27" fillId="17" borderId="18" xfId="0" applyNumberFormat="1" applyFont="1" applyFill="1" applyBorder="1" applyAlignment="1">
      <alignment wrapText="1"/>
    </xf>
    <xf numFmtId="0" fontId="27" fillId="17" borderId="68" xfId="0" applyNumberFormat="1" applyFont="1" applyFill="1" applyBorder="1" applyAlignment="1">
      <alignment wrapText="1"/>
    </xf>
    <xf numFmtId="0" fontId="27" fillId="17" borderId="69" xfId="0" applyNumberFormat="1" applyFont="1" applyFill="1" applyBorder="1" applyAlignment="1">
      <alignment wrapText="1"/>
    </xf>
    <xf numFmtId="0" fontId="86" fillId="17" borderId="70" xfId="0" applyNumberFormat="1" applyFont="1" applyFill="1" applyBorder="1" applyAlignment="1">
      <alignment wrapText="1"/>
    </xf>
    <xf numFmtId="165" fontId="0" fillId="0" borderId="18" xfId="0" applyNumberFormat="1" applyFont="1" applyFill="1" applyBorder="1" applyAlignment="1">
      <alignment wrapText="1"/>
    </xf>
    <xf numFmtId="0" fontId="86" fillId="17" borderId="0" xfId="0" applyNumberFormat="1" applyFont="1" applyFill="1" applyBorder="1" applyAlignment="1">
      <alignment wrapText="1"/>
    </xf>
    <xf numFmtId="165" fontId="27" fillId="20" borderId="72" xfId="0" applyNumberFormat="1" applyFont="1" applyFill="1" applyBorder="1" applyAlignment="1">
      <alignment wrapText="1"/>
    </xf>
    <xf numFmtId="0" fontId="27" fillId="17" borderId="23" xfId="0" applyFont="1" applyFill="1" applyBorder="1" applyAlignment="1">
      <alignment wrapText="1"/>
    </xf>
    <xf numFmtId="0" fontId="27" fillId="17" borderId="45" xfId="0" applyFont="1" applyFill="1" applyBorder="1" applyAlignment="1">
      <alignment wrapText="1"/>
    </xf>
    <xf numFmtId="165" fontId="68" fillId="0" borderId="45" xfId="0" applyNumberFormat="1" applyFont="1" applyBorder="1" applyAlignment="1">
      <alignment wrapText="1"/>
    </xf>
    <xf numFmtId="0" fontId="68" fillId="0" borderId="54" xfId="0" applyNumberFormat="1" applyFont="1" applyBorder="1" applyAlignment="1">
      <alignment wrapText="1"/>
    </xf>
    <xf numFmtId="0" fontId="68" fillId="0" borderId="64" xfId="0" applyNumberFormat="1" applyFont="1" applyBorder="1" applyAlignment="1">
      <alignment wrapText="1"/>
    </xf>
    <xf numFmtId="0" fontId="27" fillId="17" borderId="56" xfId="0" applyNumberFormat="1" applyFont="1" applyFill="1" applyBorder="1" applyAlignment="1">
      <alignment wrapText="1"/>
    </xf>
    <xf numFmtId="165" fontId="27" fillId="17" borderId="45" xfId="0" applyNumberFormat="1" applyFont="1" applyFill="1" applyBorder="1" applyAlignment="1">
      <alignment wrapText="1"/>
    </xf>
    <xf numFmtId="165" fontId="27" fillId="17" borderId="41" xfId="0" applyNumberFormat="1" applyFont="1" applyFill="1" applyBorder="1" applyAlignment="1">
      <alignment wrapText="1"/>
    </xf>
    <xf numFmtId="0" fontId="27" fillId="0" borderId="29" xfId="0" applyFont="1" applyFill="1" applyBorder="1" applyAlignment="1">
      <alignment wrapText="1"/>
    </xf>
    <xf numFmtId="165" fontId="68" fillId="0" borderId="29" xfId="0" applyNumberFormat="1" applyFont="1" applyBorder="1" applyAlignment="1">
      <alignment wrapText="1"/>
    </xf>
    <xf numFmtId="0" fontId="68" fillId="0" borderId="29" xfId="0" applyNumberFormat="1" applyFont="1" applyBorder="1" applyAlignment="1">
      <alignment wrapText="1"/>
    </xf>
    <xf numFmtId="0" fontId="27" fillId="0" borderId="29" xfId="0" applyNumberFormat="1" applyFont="1" applyFill="1" applyBorder="1" applyAlignment="1">
      <alignment wrapText="1"/>
    </xf>
    <xf numFmtId="165" fontId="27" fillId="0" borderId="29" xfId="0" applyNumberFormat="1" applyFont="1" applyFill="1" applyBorder="1" applyAlignment="1">
      <alignment wrapText="1"/>
    </xf>
    <xf numFmtId="165" fontId="27" fillId="17" borderId="29" xfId="0" applyNumberFormat="1" applyFont="1" applyFill="1" applyBorder="1" applyAlignment="1">
      <alignment wrapText="1"/>
    </xf>
    <xf numFmtId="0" fontId="86" fillId="20" borderId="53" xfId="0" applyFont="1" applyFill="1" applyBorder="1" applyAlignment="1">
      <alignment wrapText="1"/>
    </xf>
    <xf numFmtId="0" fontId="68" fillId="20" borderId="2" xfId="0" applyFont="1" applyFill="1" applyBorder="1" applyAlignment="1">
      <alignment wrapText="1"/>
    </xf>
    <xf numFmtId="0" fontId="68" fillId="20" borderId="2" xfId="0" applyNumberFormat="1" applyFont="1" applyFill="1" applyBorder="1" applyAlignment="1">
      <alignment wrapText="1"/>
    </xf>
    <xf numFmtId="165" fontId="68" fillId="20" borderId="61" xfId="0" applyNumberFormat="1" applyFont="1" applyFill="1" applyBorder="1" applyAlignment="1">
      <alignment wrapText="1"/>
    </xf>
    <xf numFmtId="0" fontId="0" fillId="17" borderId="22" xfId="0" applyFont="1" applyFill="1" applyBorder="1" applyAlignment="1">
      <alignment wrapText="1"/>
    </xf>
    <xf numFmtId="0" fontId="0" fillId="17" borderId="44" xfId="0" applyFont="1" applyFill="1" applyBorder="1" applyAlignment="1">
      <alignment wrapText="1"/>
    </xf>
    <xf numFmtId="165" fontId="27" fillId="17" borderId="44" xfId="0" applyNumberFormat="1" applyFont="1" applyFill="1" applyBorder="1" applyAlignment="1">
      <alignment wrapText="1"/>
    </xf>
    <xf numFmtId="165" fontId="0" fillId="17" borderId="44" xfId="0" applyNumberFormat="1" applyFont="1" applyFill="1" applyBorder="1" applyAlignment="1">
      <alignment wrapText="1"/>
    </xf>
    <xf numFmtId="165" fontId="0" fillId="17" borderId="38" xfId="0" applyNumberFormat="1" applyFont="1" applyFill="1" applyBorder="1" applyAlignment="1">
      <alignment wrapText="1"/>
    </xf>
    <xf numFmtId="0" fontId="0" fillId="17" borderId="60" xfId="0" applyFont="1" applyFill="1" applyBorder="1" applyAlignment="1">
      <alignment wrapText="1"/>
    </xf>
    <xf numFmtId="0" fontId="0" fillId="17" borderId="10" xfId="0" applyFont="1" applyFill="1" applyBorder="1" applyAlignment="1">
      <alignment wrapText="1"/>
    </xf>
    <xf numFmtId="165" fontId="0" fillId="17" borderId="10" xfId="0" applyNumberFormat="1" applyFont="1" applyFill="1" applyBorder="1" applyAlignment="1">
      <alignment wrapText="1"/>
    </xf>
    <xf numFmtId="0" fontId="0" fillId="17" borderId="15" xfId="0" applyFont="1" applyFill="1" applyBorder="1" applyAlignment="1">
      <alignment wrapText="1"/>
    </xf>
    <xf numFmtId="0" fontId="0" fillId="17" borderId="0" xfId="0" applyFont="1" applyFill="1" applyBorder="1" applyAlignment="1">
      <alignment wrapText="1"/>
    </xf>
    <xf numFmtId="165" fontId="0" fillId="17" borderId="32" xfId="0" applyNumberFormat="1" applyFont="1" applyFill="1" applyBorder="1" applyAlignment="1">
      <alignment wrapText="1"/>
    </xf>
    <xf numFmtId="0" fontId="0" fillId="17" borderId="46" xfId="0" applyFont="1" applyFill="1" applyBorder="1" applyAlignment="1">
      <alignment wrapText="1"/>
    </xf>
    <xf numFmtId="0" fontId="0" fillId="17" borderId="18" xfId="0" applyFont="1" applyFill="1" applyBorder="1" applyAlignment="1">
      <alignment wrapText="1"/>
    </xf>
    <xf numFmtId="0" fontId="27" fillId="17" borderId="70" xfId="0" applyNumberFormat="1" applyFont="1" applyFill="1" applyBorder="1" applyAlignment="1">
      <alignment wrapText="1"/>
    </xf>
    <xf numFmtId="165" fontId="0" fillId="17" borderId="18" xfId="0" applyNumberFormat="1" applyFont="1" applyFill="1" applyBorder="1" applyAlignment="1">
      <alignment wrapText="1"/>
    </xf>
    <xf numFmtId="165" fontId="0" fillId="17" borderId="47" xfId="0" applyNumberFormat="1" applyFont="1" applyFill="1" applyBorder="1" applyAlignment="1">
      <alignment wrapText="1"/>
    </xf>
    <xf numFmtId="0" fontId="0"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66" fillId="0" borderId="31" xfId="0" applyFont="1" applyFill="1" applyBorder="1" applyAlignment="1">
      <alignment wrapText="1"/>
    </xf>
    <xf numFmtId="165" fontId="0" fillId="0" borderId="38" xfId="0" applyNumberFormat="1" applyFont="1" applyFill="1" applyBorder="1" applyAlignment="1">
      <alignment wrapText="1"/>
    </xf>
    <xf numFmtId="0" fontId="66" fillId="0" borderId="60" xfId="0" applyFont="1" applyFill="1" applyBorder="1" applyAlignment="1">
      <alignment wrapText="1"/>
    </xf>
    <xf numFmtId="0" fontId="27" fillId="0" borderId="10" xfId="0" applyFont="1" applyFill="1" applyBorder="1" applyAlignment="1">
      <alignment wrapText="1"/>
    </xf>
    <xf numFmtId="165" fontId="0" fillId="0" borderId="10" xfId="0" applyNumberFormat="1" applyFont="1" applyFill="1" applyBorder="1" applyAlignment="1">
      <alignment wrapText="1"/>
    </xf>
    <xf numFmtId="0" fontId="93" fillId="13" borderId="65" xfId="0" applyFont="1" applyFill="1" applyBorder="1" applyAlignment="1">
      <alignment vertical="center" wrapText="1"/>
    </xf>
    <xf numFmtId="0" fontId="88" fillId="13" borderId="20" xfId="0" applyFont="1" applyFill="1" applyBorder="1" applyAlignment="1">
      <alignment vertical="center" wrapText="1"/>
    </xf>
    <xf numFmtId="165" fontId="88" fillId="13" borderId="20" xfId="0" applyNumberFormat="1" applyFont="1" applyFill="1" applyBorder="1" applyAlignment="1">
      <alignment vertical="center" wrapText="1"/>
    </xf>
    <xf numFmtId="0" fontId="88" fillId="13" borderId="20" xfId="0" applyNumberFormat="1" applyFont="1" applyFill="1" applyBorder="1" applyAlignment="1">
      <alignment horizontal="center" vertical="center" wrapText="1"/>
    </xf>
    <xf numFmtId="165" fontId="94" fillId="13" borderId="20" xfId="0" applyNumberFormat="1" applyFont="1" applyFill="1" applyBorder="1" applyAlignment="1">
      <alignment vertical="center" wrapText="1"/>
    </xf>
    <xf numFmtId="165" fontId="94" fillId="13" borderId="67" xfId="0" applyNumberFormat="1" applyFont="1" applyFill="1" applyBorder="1" applyAlignment="1">
      <alignment vertical="center" wrapText="1"/>
    </xf>
    <xf numFmtId="0" fontId="72" fillId="0" borderId="0" xfId="0" applyFont="1" applyFill="1" applyBorder="1" applyAlignment="1">
      <alignment horizontal="center" vertical="center" wrapText="1"/>
    </xf>
    <xf numFmtId="0" fontId="66" fillId="0" borderId="0" xfId="0" applyFont="1" applyFill="1" applyBorder="1" applyAlignment="1">
      <alignment wrapText="1"/>
    </xf>
    <xf numFmtId="0" fontId="86" fillId="0" borderId="0" xfId="0" applyNumberFormat="1" applyFont="1" applyFill="1" applyBorder="1" applyAlignment="1">
      <alignment wrapText="1"/>
    </xf>
    <xf numFmtId="0" fontId="69" fillId="0" borderId="31" xfId="0" applyFont="1" applyFill="1" applyBorder="1" applyAlignment="1">
      <alignment wrapText="1"/>
    </xf>
    <xf numFmtId="0" fontId="64" fillId="0" borderId="3" xfId="0" applyFont="1" applyFill="1" applyBorder="1" applyAlignment="1">
      <alignment wrapText="1"/>
    </xf>
    <xf numFmtId="0" fontId="69" fillId="0" borderId="3" xfId="0" applyFont="1" applyFill="1" applyBorder="1" applyAlignment="1">
      <alignment wrapText="1"/>
    </xf>
    <xf numFmtId="165" fontId="70" fillId="0" borderId="3" xfId="0" applyNumberFormat="1" applyFont="1" applyFill="1" applyBorder="1" applyAlignment="1">
      <alignment wrapText="1"/>
    </xf>
    <xf numFmtId="0" fontId="70" fillId="0" borderId="4" xfId="0" applyNumberFormat="1" applyFont="1" applyFill="1" applyBorder="1" applyAlignment="1">
      <alignment wrapText="1"/>
    </xf>
    <xf numFmtId="0" fontId="70" fillId="0" borderId="57" xfId="0" applyNumberFormat="1" applyFont="1" applyFill="1" applyBorder="1" applyAlignment="1">
      <alignment wrapText="1"/>
    </xf>
    <xf numFmtId="0" fontId="70" fillId="0" borderId="13" xfId="0" applyNumberFormat="1" applyFont="1" applyFill="1" applyBorder="1" applyAlignment="1">
      <alignment wrapText="1"/>
    </xf>
    <xf numFmtId="165" fontId="70" fillId="0" borderId="17" xfId="0" applyNumberFormat="1" applyFont="1" applyFill="1" applyBorder="1" applyAlignment="1">
      <alignment wrapText="1"/>
    </xf>
    <xf numFmtId="0" fontId="66" fillId="17" borderId="31" xfId="0" applyFont="1" applyFill="1" applyBorder="1" applyAlignment="1">
      <alignment wrapText="1"/>
    </xf>
    <xf numFmtId="165" fontId="66" fillId="0" borderId="3" xfId="0" applyNumberFormat="1" applyFont="1" applyFill="1" applyBorder="1" applyAlignment="1">
      <alignment wrapText="1"/>
    </xf>
    <xf numFmtId="0" fontId="27" fillId="17" borderId="9" xfId="0" applyNumberFormat="1" applyFont="1" applyFill="1" applyBorder="1" applyAlignment="1">
      <alignment wrapText="1"/>
    </xf>
    <xf numFmtId="0" fontId="27" fillId="17" borderId="73" xfId="0" applyNumberFormat="1" applyFont="1" applyFill="1" applyBorder="1" applyAlignment="1">
      <alignment wrapText="1"/>
    </xf>
    <xf numFmtId="0" fontId="86" fillId="17" borderId="28" xfId="0" applyNumberFormat="1" applyFont="1" applyFill="1" applyBorder="1" applyAlignment="1">
      <alignment wrapText="1"/>
    </xf>
    <xf numFmtId="165" fontId="0" fillId="17" borderId="40" xfId="0" applyNumberFormat="1" applyFont="1" applyFill="1" applyBorder="1" applyAlignment="1">
      <alignment wrapText="1"/>
    </xf>
    <xf numFmtId="0" fontId="27" fillId="17" borderId="6" xfId="0" applyNumberFormat="1" applyFont="1" applyFill="1" applyBorder="1" applyAlignment="1">
      <alignment wrapText="1"/>
    </xf>
    <xf numFmtId="0" fontId="27" fillId="17" borderId="58" xfId="0" applyNumberFormat="1" applyFont="1" applyFill="1" applyBorder="1" applyAlignment="1">
      <alignment wrapText="1"/>
    </xf>
    <xf numFmtId="0" fontId="86" fillId="17" borderId="59" xfId="0" applyNumberFormat="1" applyFont="1" applyFill="1" applyBorder="1" applyAlignment="1">
      <alignment wrapText="1"/>
    </xf>
    <xf numFmtId="0" fontId="66" fillId="17" borderId="60" xfId="0" applyFont="1" applyFill="1" applyBorder="1" applyAlignment="1">
      <alignment wrapText="1"/>
    </xf>
    <xf numFmtId="0" fontId="27" fillId="17" borderId="10" xfId="0" applyFont="1" applyFill="1" applyBorder="1" applyAlignment="1">
      <alignment wrapText="1"/>
    </xf>
    <xf numFmtId="165" fontId="66" fillId="0" borderId="44" xfId="0" applyNumberFormat="1" applyFont="1" applyFill="1" applyBorder="1" applyAlignment="1">
      <alignment wrapText="1"/>
    </xf>
    <xf numFmtId="0" fontId="72" fillId="0" borderId="0" xfId="0" applyFont="1" applyAlignment="1">
      <alignment wrapText="1"/>
    </xf>
    <xf numFmtId="0" fontId="66" fillId="17" borderId="29" xfId="0" applyFont="1" applyFill="1" applyBorder="1" applyAlignment="1">
      <alignment wrapText="1"/>
    </xf>
    <xf numFmtId="0" fontId="84" fillId="21" borderId="63" xfId="0" applyNumberFormat="1" applyFont="1" applyFill="1" applyBorder="1" applyAlignment="1">
      <alignment wrapText="1"/>
    </xf>
    <xf numFmtId="0" fontId="95" fillId="21" borderId="63" xfId="0" applyNumberFormat="1" applyFont="1" applyFill="1" applyBorder="1" applyAlignment="1">
      <alignment wrapText="1"/>
    </xf>
    <xf numFmtId="0" fontId="95" fillId="21" borderId="63" xfId="0" applyFont="1" applyFill="1" applyBorder="1" applyAlignment="1">
      <alignment wrapText="1"/>
    </xf>
    <xf numFmtId="0" fontId="95" fillId="21" borderId="30" xfId="0" applyFont="1" applyFill="1" applyBorder="1" applyAlignment="1">
      <alignment wrapText="1"/>
    </xf>
    <xf numFmtId="0" fontId="72" fillId="0" borderId="0" xfId="0" applyFont="1" applyBorder="1" applyAlignment="1">
      <alignment horizontal="center" vertical="center" wrapText="1"/>
    </xf>
    <xf numFmtId="0" fontId="66" fillId="17" borderId="46" xfId="0" applyFont="1" applyFill="1" applyBorder="1" applyAlignment="1">
      <alignment wrapText="1"/>
    </xf>
    <xf numFmtId="0" fontId="27" fillId="17" borderId="54" xfId="0" applyNumberFormat="1" applyFont="1" applyFill="1" applyBorder="1" applyAlignment="1">
      <alignment wrapText="1"/>
    </xf>
    <xf numFmtId="0" fontId="27" fillId="17" borderId="64" xfId="0" applyNumberFormat="1" applyFont="1" applyFill="1" applyBorder="1" applyAlignment="1">
      <alignment wrapText="1"/>
    </xf>
    <xf numFmtId="0" fontId="86" fillId="17" borderId="56" xfId="0" applyNumberFormat="1" applyFont="1" applyFill="1" applyBorder="1" applyAlignment="1">
      <alignment wrapText="1"/>
    </xf>
    <xf numFmtId="0" fontId="66" fillId="17" borderId="20" xfId="0" applyFont="1" applyFill="1" applyBorder="1" applyAlignment="1">
      <alignment wrapText="1"/>
    </xf>
    <xf numFmtId="0" fontId="84" fillId="21" borderId="49" xfId="0" applyNumberFormat="1" applyFont="1" applyFill="1" applyBorder="1" applyAlignment="1">
      <alignment wrapText="1"/>
    </xf>
    <xf numFmtId="0" fontId="95" fillId="21" borderId="49" xfId="0" applyNumberFormat="1" applyFont="1" applyFill="1" applyBorder="1" applyAlignment="1">
      <alignment wrapText="1"/>
    </xf>
    <xf numFmtId="0" fontId="95" fillId="21" borderId="49" xfId="0" applyFont="1" applyFill="1" applyBorder="1" applyAlignment="1">
      <alignment wrapText="1"/>
    </xf>
    <xf numFmtId="0" fontId="95" fillId="21" borderId="36" xfId="0" applyFont="1" applyFill="1" applyBorder="1" applyAlignment="1">
      <alignment wrapText="1"/>
    </xf>
    <xf numFmtId="0" fontId="27" fillId="17" borderId="7" xfId="0" applyNumberFormat="1" applyFont="1" applyFill="1" applyBorder="1" applyAlignment="1">
      <alignment wrapText="1"/>
    </xf>
    <xf numFmtId="0" fontId="27" fillId="0" borderId="7" xfId="0" applyNumberFormat="1" applyFont="1" applyFill="1" applyBorder="1" applyAlignment="1">
      <alignment wrapText="1"/>
    </xf>
    <xf numFmtId="0" fontId="27" fillId="0" borderId="74" xfId="0" applyNumberFormat="1" applyFont="1" applyFill="1" applyBorder="1" applyAlignment="1">
      <alignment wrapText="1"/>
    </xf>
    <xf numFmtId="0" fontId="86" fillId="0" borderId="27" xfId="0" applyNumberFormat="1" applyFont="1" applyFill="1" applyBorder="1" applyAlignment="1">
      <alignment wrapText="1"/>
    </xf>
    <xf numFmtId="165" fontId="27" fillId="0" borderId="44" xfId="0" applyNumberFormat="1" applyFont="1" applyFill="1" applyBorder="1" applyAlignment="1">
      <alignment wrapText="1"/>
    </xf>
    <xf numFmtId="0" fontId="0" fillId="0" borderId="0" xfId="0" applyFont="1" applyFill="1" applyAlignment="1">
      <alignment wrapText="1"/>
    </xf>
    <xf numFmtId="0" fontId="20" fillId="17" borderId="22" xfId="0" applyFont="1" applyFill="1" applyBorder="1" applyAlignment="1">
      <alignment wrapText="1"/>
    </xf>
    <xf numFmtId="0" fontId="0" fillId="17" borderId="6" xfId="0" applyFont="1" applyFill="1" applyBorder="1" applyAlignment="1">
      <alignment wrapText="1"/>
    </xf>
    <xf numFmtId="165" fontId="0" fillId="17" borderId="3" xfId="0" applyNumberFormat="1" applyFont="1" applyFill="1" applyBorder="1" applyAlignment="1">
      <alignment wrapText="1"/>
    </xf>
    <xf numFmtId="0" fontId="72" fillId="17" borderId="0" xfId="0" applyFont="1" applyFill="1" applyBorder="1" applyAlignment="1">
      <alignment horizontal="center" vertical="center" wrapText="1"/>
    </xf>
    <xf numFmtId="0" fontId="20" fillId="17" borderId="31" xfId="0" applyFont="1" applyFill="1" applyBorder="1" applyAlignment="1">
      <alignment wrapText="1"/>
    </xf>
    <xf numFmtId="165" fontId="27" fillId="17" borderId="3" xfId="3" applyNumberFormat="1" applyFont="1" applyFill="1" applyBorder="1" applyAlignment="1">
      <alignment wrapText="1"/>
    </xf>
    <xf numFmtId="6" fontId="0" fillId="17" borderId="3" xfId="0" applyNumberFormat="1" applyFont="1" applyFill="1" applyBorder="1" applyAlignment="1">
      <alignment wrapText="1"/>
    </xf>
    <xf numFmtId="165" fontId="0" fillId="17" borderId="42" xfId="0" applyNumberFormat="1" applyFont="1" applyFill="1" applyBorder="1" applyAlignment="1">
      <alignment wrapText="1"/>
    </xf>
    <xf numFmtId="0" fontId="0" fillId="17" borderId="4" xfId="0" applyFont="1" applyFill="1" applyBorder="1" applyAlignment="1">
      <alignment wrapText="1"/>
    </xf>
    <xf numFmtId="165" fontId="0" fillId="17" borderId="61" xfId="0" applyNumberFormat="1" applyFont="1" applyFill="1" applyBorder="1" applyAlignment="1">
      <alignment wrapText="1"/>
    </xf>
    <xf numFmtId="0" fontId="75" fillId="0" borderId="60" xfId="0" applyFont="1" applyBorder="1" applyAlignment="1">
      <alignment wrapText="1"/>
    </xf>
    <xf numFmtId="0" fontId="75" fillId="0" borderId="10" xfId="0" applyFont="1" applyBorder="1" applyAlignment="1">
      <alignment wrapText="1"/>
    </xf>
    <xf numFmtId="165" fontId="27" fillId="23" borderId="76" xfId="0" applyNumberFormat="1" applyFont="1" applyFill="1" applyBorder="1" applyAlignment="1">
      <alignment wrapText="1"/>
    </xf>
    <xf numFmtId="165" fontId="0" fillId="23" borderId="67" xfId="0" applyNumberFormat="1" applyFont="1" applyFill="1" applyBorder="1" applyAlignment="1">
      <alignment wrapText="1"/>
    </xf>
    <xf numFmtId="0" fontId="88" fillId="0" borderId="29" xfId="0" applyFont="1" applyFill="1" applyBorder="1" applyAlignment="1">
      <alignment horizontal="left" vertical="top" wrapText="1"/>
    </xf>
    <xf numFmtId="0" fontId="88" fillId="0" borderId="0" xfId="0" applyFont="1" applyFill="1" applyBorder="1" applyAlignment="1">
      <alignment horizontal="left" vertical="top" wrapText="1"/>
    </xf>
    <xf numFmtId="165" fontId="88" fillId="0" borderId="0" xfId="0" applyNumberFormat="1" applyFont="1" applyFill="1" applyBorder="1" applyAlignment="1">
      <alignment horizontal="left" vertical="top" wrapText="1"/>
    </xf>
    <xf numFmtId="0" fontId="88" fillId="0" borderId="0" xfId="0" applyNumberFormat="1" applyFont="1" applyFill="1" applyBorder="1" applyAlignment="1">
      <alignment horizontal="left" vertical="top" wrapText="1"/>
    </xf>
    <xf numFmtId="0" fontId="27" fillId="0" borderId="0" xfId="0" applyNumberFormat="1" applyFont="1" applyFill="1" applyBorder="1" applyAlignment="1">
      <alignment horizontal="right" wrapText="1"/>
    </xf>
    <xf numFmtId="165" fontId="27" fillId="0" borderId="0" xfId="0" applyNumberFormat="1" applyFont="1" applyFill="1" applyBorder="1" applyAlignment="1">
      <alignment horizontal="right" wrapText="1"/>
    </xf>
    <xf numFmtId="165" fontId="0" fillId="0" borderId="0" xfId="0" applyNumberFormat="1" applyFont="1" applyFill="1" applyBorder="1" applyAlignment="1">
      <alignment horizontal="right" wrapText="1"/>
    </xf>
    <xf numFmtId="0" fontId="52" fillId="24" borderId="11" xfId="0" applyFont="1" applyFill="1" applyBorder="1" applyAlignment="1">
      <alignment horizontal="center"/>
    </xf>
    <xf numFmtId="0" fontId="52" fillId="0" borderId="0" xfId="0" applyFont="1" applyBorder="1"/>
    <xf numFmtId="165" fontId="96" fillId="0" borderId="0" xfId="0" applyNumberFormat="1" applyFont="1" applyBorder="1"/>
    <xf numFmtId="0" fontId="96" fillId="0" borderId="0" xfId="0" applyNumberFormat="1" applyFont="1" applyBorder="1"/>
    <xf numFmtId="0" fontId="96" fillId="0" borderId="0" xfId="0" applyNumberFormat="1" applyFont="1" applyBorder="1" applyAlignment="1">
      <alignment horizontal="left"/>
    </xf>
    <xf numFmtId="165" fontId="52" fillId="0" borderId="0" xfId="0" applyNumberFormat="1" applyFont="1" applyBorder="1" applyAlignment="1">
      <alignment horizontal="center"/>
    </xf>
    <xf numFmtId="165" fontId="52" fillId="24" borderId="11" xfId="0" applyNumberFormat="1" applyFont="1" applyFill="1" applyBorder="1" applyAlignment="1">
      <alignment horizontal="right"/>
    </xf>
    <xf numFmtId="0" fontId="68" fillId="0" borderId="0" xfId="0" applyFont="1" applyAlignment="1">
      <alignment vertical="center" wrapText="1"/>
    </xf>
    <xf numFmtId="0" fontId="97" fillId="0" borderId="77" xfId="0" applyFont="1" applyBorder="1" applyAlignment="1">
      <alignment horizontal="center"/>
    </xf>
    <xf numFmtId="0" fontId="97" fillId="0" borderId="0" xfId="0" applyFont="1" applyBorder="1"/>
    <xf numFmtId="165" fontId="98" fillId="0" borderId="0" xfId="0" applyNumberFormat="1" applyFont="1" applyBorder="1"/>
    <xf numFmtId="0" fontId="98" fillId="0" borderId="0" xfId="0" applyNumberFormat="1" applyFont="1" applyBorder="1"/>
    <xf numFmtId="0" fontId="98" fillId="0" borderId="0" xfId="0" applyNumberFormat="1" applyFont="1" applyBorder="1" applyAlignment="1">
      <alignment horizontal="left"/>
    </xf>
    <xf numFmtId="165" fontId="97" fillId="0" borderId="0" xfId="0" applyNumberFormat="1" applyFont="1" applyBorder="1" applyAlignment="1">
      <alignment horizontal="center"/>
    </xf>
    <xf numFmtId="165" fontId="97" fillId="0" borderId="0" xfId="0" applyNumberFormat="1" applyFont="1" applyBorder="1" applyAlignment="1">
      <alignment horizontal="right"/>
    </xf>
    <xf numFmtId="165" fontId="99" fillId="0" borderId="11" xfId="0" applyNumberFormat="1" applyFont="1" applyBorder="1" applyAlignment="1">
      <alignment horizontal="center" wrapText="1"/>
    </xf>
    <xf numFmtId="0" fontId="96" fillId="0" borderId="0" xfId="0" applyFont="1"/>
    <xf numFmtId="165" fontId="99" fillId="0" borderId="11" xfId="0" applyNumberFormat="1" applyFont="1" applyBorder="1" applyAlignment="1">
      <alignment horizontal="right"/>
    </xf>
    <xf numFmtId="0" fontId="0" fillId="0" borderId="78" xfId="0" applyBorder="1"/>
    <xf numFmtId="44" fontId="49" fillId="0" borderId="63" xfId="3" applyFont="1" applyBorder="1"/>
    <xf numFmtId="44" fontId="0" fillId="0" borderId="63" xfId="0" applyNumberFormat="1" applyBorder="1"/>
    <xf numFmtId="44" fontId="0" fillId="0" borderId="30" xfId="0" applyNumberFormat="1" applyBorder="1"/>
    <xf numFmtId="0" fontId="0" fillId="0" borderId="15" xfId="0" applyBorder="1"/>
    <xf numFmtId="44" fontId="49" fillId="0" borderId="0" xfId="3" applyNumberFormat="1" applyFont="1" applyBorder="1"/>
    <xf numFmtId="44" fontId="0" fillId="0" borderId="0" xfId="0" applyNumberFormat="1" applyBorder="1"/>
    <xf numFmtId="44" fontId="0" fillId="0" borderId="32" xfId="0" applyNumberFormat="1" applyBorder="1"/>
    <xf numFmtId="44" fontId="53" fillId="0" borderId="0" xfId="3" applyNumberFormat="1" applyFont="1" applyBorder="1"/>
    <xf numFmtId="44" fontId="49" fillId="0" borderId="0" xfId="3" applyFont="1" applyBorder="1"/>
    <xf numFmtId="0" fontId="0" fillId="0" borderId="33" xfId="0" applyBorder="1"/>
    <xf numFmtId="44" fontId="49" fillId="0" borderId="29" xfId="3" applyFont="1" applyBorder="1"/>
    <xf numFmtId="44" fontId="0" fillId="0" borderId="29" xfId="0" applyNumberFormat="1" applyBorder="1"/>
    <xf numFmtId="44" fontId="0" fillId="0" borderId="34" xfId="0" applyNumberFormat="1" applyBorder="1"/>
    <xf numFmtId="43" fontId="49" fillId="8" borderId="0" xfId="2" applyFont="1" applyFill="1"/>
    <xf numFmtId="43" fontId="49" fillId="12" borderId="0" xfId="2" applyFont="1" applyFill="1"/>
    <xf numFmtId="0" fontId="0" fillId="0" borderId="0" xfId="0" applyFill="1"/>
    <xf numFmtId="0" fontId="0" fillId="0" borderId="0" xfId="0" applyBorder="1"/>
    <xf numFmtId="43" fontId="54" fillId="8" borderId="0" xfId="2" applyFont="1" applyFill="1" applyAlignment="1">
      <alignment horizontal="center"/>
    </xf>
    <xf numFmtId="43" fontId="49" fillId="0" borderId="0" xfId="2" applyFont="1" applyAlignment="1">
      <alignment horizontal="center" vertical="center"/>
    </xf>
    <xf numFmtId="43" fontId="0" fillId="0" borderId="0" xfId="0" applyNumberFormat="1" applyAlignment="1">
      <alignment horizontal="center" vertical="center"/>
    </xf>
    <xf numFmtId="0" fontId="0" fillId="0" borderId="0" xfId="0" applyAlignment="1">
      <alignment horizontal="center" vertical="center"/>
    </xf>
    <xf numFmtId="43" fontId="49" fillId="12" borderId="0" xfId="2" applyFont="1" applyFill="1" applyAlignment="1">
      <alignment horizontal="center" vertical="center"/>
    </xf>
    <xf numFmtId="43" fontId="0" fillId="12" borderId="0" xfId="0" applyNumberFormat="1" applyFill="1" applyAlignment="1">
      <alignment horizontal="center" vertical="center"/>
    </xf>
    <xf numFmtId="43" fontId="20" fillId="12" borderId="0" xfId="2" applyFont="1" applyFill="1" applyAlignment="1">
      <alignment horizontal="center" vertical="center"/>
    </xf>
    <xf numFmtId="0" fontId="1" fillId="3" borderId="12" xfId="0" applyFont="1" applyFill="1" applyBorder="1" applyAlignment="1">
      <alignment horizontal="center" vertical="center" wrapText="1"/>
    </xf>
    <xf numFmtId="0" fontId="28" fillId="3" borderId="19" xfId="0" applyFont="1" applyFill="1" applyBorder="1" applyAlignment="1">
      <alignment horizontal="center" vertical="center"/>
    </xf>
    <xf numFmtId="0" fontId="28"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28" fillId="0" borderId="43" xfId="0" applyFont="1" applyBorder="1" applyAlignment="1">
      <alignment horizontal="left" vertical="center"/>
    </xf>
    <xf numFmtId="0" fontId="28" fillId="0" borderId="44" xfId="0" applyFont="1" applyBorder="1" applyAlignment="1">
      <alignment horizontal="left" vertical="center"/>
    </xf>
    <xf numFmtId="0" fontId="28" fillId="0" borderId="45" xfId="0" applyFont="1" applyBorder="1" applyAlignment="1">
      <alignment horizontal="left" vertical="center"/>
    </xf>
    <xf numFmtId="0" fontId="1" fillId="0" borderId="35" xfId="0" applyFont="1" applyFill="1" applyBorder="1" applyAlignment="1">
      <alignment horizontal="left" vertical="center" wrapText="1"/>
    </xf>
    <xf numFmtId="0" fontId="1" fillId="0" borderId="36" xfId="0" applyFont="1" applyFill="1" applyBorder="1" applyAlignment="1">
      <alignment horizontal="left" vertical="center" wrapText="1"/>
    </xf>
    <xf numFmtId="3" fontId="42" fillId="7" borderId="8" xfId="0" applyNumberFormat="1" applyFont="1" applyFill="1" applyBorder="1" applyAlignment="1">
      <alignment horizontal="center" wrapText="1"/>
    </xf>
    <xf numFmtId="3" fontId="42" fillId="7" borderId="29" xfId="0" applyNumberFormat="1" applyFont="1" applyFill="1" applyBorder="1" applyAlignment="1">
      <alignment horizontal="center" wrapText="1"/>
    </xf>
    <xf numFmtId="3" fontId="42" fillId="7" borderId="38" xfId="0" applyNumberFormat="1" applyFont="1" applyFill="1" applyBorder="1" applyAlignment="1">
      <alignment horizontal="center" wrapText="1"/>
    </xf>
    <xf numFmtId="3" fontId="42" fillId="7" borderId="41" xfId="0" applyNumberFormat="1" applyFont="1" applyFill="1" applyBorder="1" applyAlignment="1">
      <alignment horizontal="center" wrapText="1"/>
    </xf>
    <xf numFmtId="0" fontId="38" fillId="7" borderId="37" xfId="0" applyFont="1" applyFill="1" applyBorder="1" applyAlignment="1">
      <alignment horizontal="center" vertical="center" wrapText="1"/>
    </xf>
    <xf numFmtId="0" fontId="38" fillId="7" borderId="30" xfId="0" applyFont="1" applyFill="1" applyBorder="1" applyAlignment="1">
      <alignment horizontal="center" vertical="center" wrapText="1"/>
    </xf>
    <xf numFmtId="0" fontId="38" fillId="7" borderId="9" xfId="0" applyFont="1" applyFill="1" applyBorder="1" applyAlignment="1">
      <alignment horizontal="center" vertical="center" wrapText="1"/>
    </xf>
    <xf numFmtId="0" fontId="38" fillId="7" borderId="42" xfId="0" applyFont="1" applyFill="1" applyBorder="1" applyAlignment="1">
      <alignment horizontal="center" vertical="center" wrapText="1"/>
    </xf>
    <xf numFmtId="0" fontId="38" fillId="7" borderId="39" xfId="0" applyFont="1" applyFill="1" applyBorder="1" applyAlignment="1">
      <alignment horizontal="center" vertical="center" wrapText="1"/>
    </xf>
    <xf numFmtId="0" fontId="41" fillId="7" borderId="40" xfId="0" applyFont="1" applyFill="1" applyBorder="1" applyAlignment="1">
      <alignment vertical="center"/>
    </xf>
    <xf numFmtId="0" fontId="41" fillId="7" borderId="41" xfId="0" applyFont="1" applyFill="1" applyBorder="1" applyAlignment="1"/>
    <xf numFmtId="0" fontId="28" fillId="0" borderId="21" xfId="0" applyFont="1" applyBorder="1" applyAlignment="1">
      <alignment horizontal="left" vertical="center"/>
    </xf>
    <xf numFmtId="0" fontId="28" fillId="0" borderId="22" xfId="0" applyFont="1" applyBorder="1" applyAlignment="1">
      <alignment horizontal="left" vertical="center"/>
    </xf>
    <xf numFmtId="0" fontId="28" fillId="0" borderId="23" xfId="0" applyFont="1" applyBorder="1" applyAlignment="1">
      <alignment horizontal="left" vertical="center"/>
    </xf>
    <xf numFmtId="0" fontId="38" fillId="7" borderId="21" xfId="0" applyFont="1" applyFill="1" applyBorder="1" applyAlignment="1">
      <alignment horizontal="center" vertical="top" wrapText="1"/>
    </xf>
    <xf numFmtId="0" fontId="38" fillId="7" borderId="22" xfId="0" applyFont="1" applyFill="1" applyBorder="1" applyAlignment="1">
      <alignment horizontal="center" vertical="top" wrapText="1"/>
    </xf>
    <xf numFmtId="0" fontId="46" fillId="0" borderId="12" xfId="0" applyFont="1" applyBorder="1" applyAlignment="1">
      <alignment horizontal="center" vertical="center" wrapText="1"/>
    </xf>
    <xf numFmtId="0" fontId="48" fillId="0" borderId="20" xfId="0" applyFont="1" applyBorder="1" applyAlignment="1">
      <alignment horizontal="center" vertical="center"/>
    </xf>
    <xf numFmtId="0" fontId="48" fillId="0" borderId="19" xfId="0" applyFont="1" applyBorder="1" applyAlignment="1">
      <alignment horizontal="center" vertical="center"/>
    </xf>
    <xf numFmtId="0" fontId="29" fillId="0" borderId="1" xfId="0" applyFont="1" applyBorder="1" applyAlignment="1"/>
    <xf numFmtId="0" fontId="28" fillId="0" borderId="5" xfId="0" applyFont="1" applyBorder="1" applyAlignment="1">
      <alignment horizontal="left" vertical="center"/>
    </xf>
    <xf numFmtId="0" fontId="28" fillId="0" borderId="3" xfId="0" applyFont="1" applyBorder="1" applyAlignment="1">
      <alignment horizontal="left" vertical="center"/>
    </xf>
    <xf numFmtId="0" fontId="29" fillId="0" borderId="4" xfId="0" applyFont="1" applyBorder="1" applyAlignment="1">
      <alignment horizontal="left" vertical="center"/>
    </xf>
    <xf numFmtId="0" fontId="29" fillId="0" borderId="2" xfId="0" applyFont="1" applyBorder="1" applyAlignment="1">
      <alignment horizontal="left" vertical="center"/>
    </xf>
    <xf numFmtId="0" fontId="29" fillId="0" borderId="13" xfId="0" applyFont="1" applyBorder="1" applyAlignment="1">
      <alignment horizontal="left" vertical="center"/>
    </xf>
    <xf numFmtId="0" fontId="35" fillId="0" borderId="0" xfId="0" applyFont="1" applyAlignment="1" applyProtection="1">
      <alignment horizontal="center" vertical="center"/>
    </xf>
    <xf numFmtId="0" fontId="45" fillId="0" borderId="29" xfId="0" applyFont="1" applyBorder="1" applyAlignment="1">
      <alignment horizontal="center"/>
    </xf>
    <xf numFmtId="0" fontId="36" fillId="10" borderId="12" xfId="0" applyFont="1" applyFill="1" applyBorder="1" applyAlignment="1">
      <alignment horizontal="center" vertical="center"/>
    </xf>
    <xf numFmtId="0" fontId="36" fillId="10" borderId="20" xfId="0" applyFont="1" applyFill="1" applyBorder="1" applyAlignment="1">
      <alignment horizontal="center" vertical="center"/>
    </xf>
    <xf numFmtId="0" fontId="36" fillId="10" borderId="19" xfId="0" applyFont="1" applyFill="1" applyBorder="1" applyAlignment="1">
      <alignment horizontal="center" vertical="center"/>
    </xf>
    <xf numFmtId="0" fontId="36" fillId="0" borderId="12" xfId="0" applyFont="1" applyBorder="1" applyAlignment="1">
      <alignment horizontal="center" wrapText="1"/>
    </xf>
    <xf numFmtId="0" fontId="36" fillId="0" borderId="20" xfId="0" applyFont="1" applyBorder="1" applyAlignment="1">
      <alignment horizontal="center" wrapText="1"/>
    </xf>
    <xf numFmtId="0" fontId="36" fillId="0" borderId="19" xfId="0" applyFont="1" applyBorder="1" applyAlignment="1">
      <alignment horizontal="center" wrapText="1"/>
    </xf>
    <xf numFmtId="0" fontId="15" fillId="0" borderId="24"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21" fillId="0" borderId="24" xfId="0" applyFont="1" applyBorder="1" applyAlignment="1">
      <alignment vertical="center" wrapText="1"/>
    </xf>
    <xf numFmtId="0" fontId="21" fillId="10" borderId="24" xfId="0" applyFont="1" applyFill="1" applyBorder="1" applyAlignment="1">
      <alignment horizontal="center" vertical="center" wrapText="1"/>
    </xf>
    <xf numFmtId="0" fontId="0" fillId="10" borderId="25" xfId="0" applyFill="1" applyBorder="1" applyAlignment="1">
      <alignment horizontal="center" vertical="center" wrapText="1"/>
    </xf>
    <xf numFmtId="0" fontId="0" fillId="10" borderId="26" xfId="0" applyFill="1" applyBorder="1" applyAlignment="1">
      <alignment horizontal="center" vertical="center" wrapText="1"/>
    </xf>
    <xf numFmtId="0" fontId="21" fillId="4" borderId="24" xfId="0" applyFont="1" applyFill="1" applyBorder="1" applyAlignment="1">
      <alignment vertical="center" wrapText="1"/>
    </xf>
    <xf numFmtId="0" fontId="0" fillId="4" borderId="25" xfId="0" applyFill="1" applyBorder="1" applyAlignment="1">
      <alignment vertical="center" wrapText="1"/>
    </xf>
    <xf numFmtId="0" fontId="0" fillId="4" borderId="26" xfId="0" applyFill="1" applyBorder="1" applyAlignment="1">
      <alignment vertical="center" wrapText="1"/>
    </xf>
    <xf numFmtId="0" fontId="24" fillId="0" borderId="12"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2" fillId="10" borderId="12" xfId="0" applyFont="1" applyFill="1" applyBorder="1" applyAlignment="1">
      <alignment horizontal="center" vertical="center"/>
    </xf>
    <xf numFmtId="0" fontId="22" fillId="10" borderId="20" xfId="0" applyFont="1" applyFill="1" applyBorder="1" applyAlignment="1">
      <alignment horizontal="center" vertical="center"/>
    </xf>
    <xf numFmtId="0" fontId="22" fillId="10" borderId="19" xfId="0" applyFont="1" applyFill="1" applyBorder="1" applyAlignment="1">
      <alignment horizontal="center" vertical="center"/>
    </xf>
    <xf numFmtId="0" fontId="21" fillId="0" borderId="24" xfId="0" applyFont="1" applyBorder="1" applyAlignment="1">
      <alignment wrapText="1"/>
    </xf>
    <xf numFmtId="0" fontId="0" fillId="0" borderId="25" xfId="0" applyBorder="1" applyAlignment="1">
      <alignment wrapText="1"/>
    </xf>
    <xf numFmtId="0" fontId="0" fillId="0" borderId="26" xfId="0" applyBorder="1" applyAlignment="1">
      <alignment wrapText="1"/>
    </xf>
    <xf numFmtId="0" fontId="23" fillId="0" borderId="12"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44" fontId="52" fillId="8" borderId="0" xfId="3" applyFont="1" applyFill="1" applyAlignment="1">
      <alignment horizontal="center" vertical="center" wrapText="1"/>
    </xf>
    <xf numFmtId="0" fontId="27" fillId="17" borderId="4" xfId="3" applyNumberFormat="1" applyFont="1" applyFill="1" applyBorder="1" applyAlignment="1">
      <alignment horizontal="center" wrapText="1"/>
    </xf>
    <xf numFmtId="0" fontId="27" fillId="17" borderId="2" xfId="3" applyNumberFormat="1" applyFont="1" applyFill="1" applyBorder="1" applyAlignment="1">
      <alignment horizontal="center" wrapText="1"/>
    </xf>
    <xf numFmtId="0" fontId="27" fillId="17" borderId="13" xfId="3" applyNumberFormat="1" applyFont="1" applyFill="1" applyBorder="1" applyAlignment="1">
      <alignment horizontal="center" wrapText="1"/>
    </xf>
    <xf numFmtId="0" fontId="27" fillId="0" borderId="7" xfId="0" applyNumberFormat="1" applyFont="1" applyBorder="1" applyAlignment="1">
      <alignment horizontal="center" wrapText="1"/>
    </xf>
    <xf numFmtId="0" fontId="27" fillId="0" borderId="8" xfId="0" applyNumberFormat="1" applyFont="1" applyBorder="1" applyAlignment="1">
      <alignment horizontal="center" wrapText="1"/>
    </xf>
    <xf numFmtId="0" fontId="27" fillId="0" borderId="27" xfId="0" applyNumberFormat="1" applyFont="1" applyBorder="1" applyAlignment="1">
      <alignment horizontal="center" wrapText="1"/>
    </xf>
    <xf numFmtId="0" fontId="88" fillId="23" borderId="12" xfId="0" applyFont="1" applyFill="1" applyBorder="1" applyAlignment="1">
      <alignment wrapText="1"/>
    </xf>
    <xf numFmtId="0" fontId="88" fillId="23" borderId="20" xfId="0" applyFont="1" applyFill="1" applyBorder="1" applyAlignment="1">
      <alignment wrapText="1"/>
    </xf>
    <xf numFmtId="0" fontId="88" fillId="23" borderId="75" xfId="0" applyFont="1" applyFill="1" applyBorder="1" applyAlignment="1">
      <alignment wrapText="1"/>
    </xf>
    <xf numFmtId="0" fontId="88" fillId="23" borderId="66" xfId="0" applyNumberFormat="1" applyFont="1" applyFill="1" applyBorder="1" applyAlignment="1">
      <alignment horizontal="center" wrapText="1"/>
    </xf>
    <xf numFmtId="0" fontId="88" fillId="23" borderId="20" xfId="0" applyNumberFormat="1" applyFont="1" applyFill="1" applyBorder="1" applyAlignment="1">
      <alignment horizontal="center" wrapText="1"/>
    </xf>
    <xf numFmtId="0" fontId="88" fillId="23" borderId="75" xfId="0" applyNumberFormat="1" applyFont="1" applyFill="1" applyBorder="1" applyAlignment="1">
      <alignment horizontal="center" wrapText="1"/>
    </xf>
    <xf numFmtId="0" fontId="84" fillId="21" borderId="35" xfId="0" applyFont="1" applyFill="1" applyBorder="1" applyAlignment="1">
      <alignment horizontal="left" wrapText="1"/>
    </xf>
    <xf numFmtId="0" fontId="84" fillId="21" borderId="49" xfId="0" applyFont="1" applyFill="1" applyBorder="1" applyAlignment="1">
      <alignment horizontal="left" wrapText="1"/>
    </xf>
    <xf numFmtId="0" fontId="84" fillId="21" borderId="36" xfId="0" applyFont="1" applyFill="1" applyBorder="1" applyAlignment="1">
      <alignment horizontal="left" wrapText="1"/>
    </xf>
    <xf numFmtId="0" fontId="27" fillId="17" borderId="4" xfId="0" applyNumberFormat="1" applyFont="1" applyFill="1" applyBorder="1" applyAlignment="1">
      <alignment horizontal="center" wrapText="1"/>
    </xf>
    <xf numFmtId="0" fontId="27" fillId="17" borderId="2" xfId="0" applyNumberFormat="1" applyFont="1" applyFill="1" applyBorder="1" applyAlignment="1">
      <alignment horizontal="center" wrapText="1"/>
    </xf>
    <xf numFmtId="0" fontId="27" fillId="17" borderId="13" xfId="0" applyNumberFormat="1" applyFont="1" applyFill="1" applyBorder="1" applyAlignment="1">
      <alignment horizontal="center" wrapText="1"/>
    </xf>
    <xf numFmtId="0" fontId="84" fillId="21" borderId="51" xfId="0" applyFont="1" applyFill="1" applyBorder="1" applyAlignment="1">
      <alignment wrapText="1"/>
    </xf>
    <xf numFmtId="0" fontId="84" fillId="21" borderId="49" xfId="0" applyFont="1" applyFill="1" applyBorder="1" applyAlignment="1">
      <alignment wrapText="1"/>
    </xf>
    <xf numFmtId="0" fontId="73" fillId="22" borderId="35" xfId="0" applyFont="1" applyFill="1" applyBorder="1" applyAlignment="1">
      <alignment horizontal="center" vertical="center" wrapText="1"/>
    </xf>
    <xf numFmtId="0" fontId="73" fillId="22" borderId="49" xfId="0" applyFont="1" applyFill="1" applyBorder="1" applyAlignment="1">
      <alignment horizontal="center" vertical="center" wrapText="1"/>
    </xf>
    <xf numFmtId="0" fontId="73" fillId="22" borderId="63" xfId="0" applyFont="1" applyFill="1" applyBorder="1" applyAlignment="1">
      <alignment horizontal="center" vertical="center" wrapText="1"/>
    </xf>
    <xf numFmtId="0" fontId="73" fillId="22" borderId="36" xfId="0" applyFont="1" applyFill="1" applyBorder="1" applyAlignment="1">
      <alignment horizontal="center" vertical="center" wrapText="1"/>
    </xf>
    <xf numFmtId="0" fontId="86" fillId="20" borderId="53" xfId="0" applyFont="1" applyFill="1" applyBorder="1" applyAlignment="1">
      <alignment horizontal="left" wrapText="1"/>
    </xf>
    <xf numFmtId="0" fontId="86" fillId="20" borderId="2" xfId="0" applyFont="1" applyFill="1" applyBorder="1" applyAlignment="1">
      <alignment horizontal="left" wrapText="1"/>
    </xf>
    <xf numFmtId="0" fontId="86" fillId="20" borderId="61" xfId="0" applyFont="1" applyFill="1" applyBorder="1" applyAlignment="1">
      <alignment horizontal="left" wrapText="1"/>
    </xf>
    <xf numFmtId="0" fontId="73" fillId="10" borderId="35" xfId="0" applyFont="1" applyFill="1" applyBorder="1" applyAlignment="1">
      <alignment horizontal="center" vertical="center" wrapText="1"/>
    </xf>
    <xf numFmtId="0" fontId="73" fillId="10" borderId="49" xfId="0" applyFont="1" applyFill="1" applyBorder="1" applyAlignment="1">
      <alignment horizontal="center" vertical="center" wrapText="1"/>
    </xf>
    <xf numFmtId="0" fontId="73" fillId="10" borderId="36" xfId="0" applyFont="1" applyFill="1" applyBorder="1" applyAlignment="1">
      <alignment horizontal="center" vertical="center" wrapText="1"/>
    </xf>
    <xf numFmtId="0" fontId="84" fillId="13" borderId="51" xfId="0" applyFont="1" applyFill="1" applyBorder="1" applyAlignment="1">
      <alignment horizontal="left" wrapText="1"/>
    </xf>
    <xf numFmtId="0" fontId="84" fillId="13" borderId="1" xfId="0" applyFont="1" applyFill="1" applyBorder="1" applyAlignment="1">
      <alignment horizontal="left" wrapText="1"/>
    </xf>
    <xf numFmtId="0" fontId="84" fillId="13" borderId="42" xfId="0" applyFont="1" applyFill="1" applyBorder="1" applyAlignment="1">
      <alignment horizontal="left" wrapText="1"/>
    </xf>
    <xf numFmtId="0" fontId="27" fillId="0" borderId="4" xfId="0" applyNumberFormat="1" applyFont="1" applyFill="1" applyBorder="1" applyAlignment="1">
      <alignment horizontal="center" wrapText="1"/>
    </xf>
    <xf numFmtId="0" fontId="27" fillId="0" borderId="2" xfId="0" applyNumberFormat="1" applyFont="1" applyFill="1" applyBorder="1" applyAlignment="1">
      <alignment horizontal="center" wrapText="1"/>
    </xf>
    <xf numFmtId="0" fontId="27" fillId="0" borderId="13" xfId="0" applyNumberFormat="1" applyFont="1" applyFill="1" applyBorder="1" applyAlignment="1">
      <alignment horizontal="center" wrapText="1"/>
    </xf>
    <xf numFmtId="0" fontId="27" fillId="0" borderId="7" xfId="0" applyNumberFormat="1" applyFont="1" applyFill="1" applyBorder="1" applyAlignment="1">
      <alignment horizontal="center" wrapText="1"/>
    </xf>
    <xf numFmtId="0" fontId="27" fillId="0" borderId="8" xfId="0" applyNumberFormat="1" applyFont="1" applyFill="1" applyBorder="1" applyAlignment="1">
      <alignment horizontal="center" wrapText="1"/>
    </xf>
    <xf numFmtId="0" fontId="27" fillId="0" borderId="27" xfId="0" applyNumberFormat="1" applyFont="1" applyFill="1" applyBorder="1" applyAlignment="1">
      <alignment horizontal="center" wrapText="1"/>
    </xf>
    <xf numFmtId="0" fontId="87" fillId="20" borderId="35" xfId="0" applyFont="1" applyFill="1" applyBorder="1" applyAlignment="1">
      <alignment wrapText="1"/>
    </xf>
    <xf numFmtId="0" fontId="87" fillId="20" borderId="49" xfId="0" applyFont="1" applyFill="1" applyBorder="1" applyAlignment="1">
      <alignment wrapText="1"/>
    </xf>
    <xf numFmtId="0" fontId="87" fillId="20" borderId="63" xfId="0" applyFont="1" applyFill="1" applyBorder="1" applyAlignment="1">
      <alignment wrapText="1"/>
    </xf>
    <xf numFmtId="0" fontId="68" fillId="20" borderId="53" xfId="0" applyFont="1" applyFill="1" applyBorder="1" applyAlignment="1">
      <alignment wrapText="1"/>
    </xf>
    <xf numFmtId="0" fontId="68" fillId="20" borderId="2" xfId="0" applyFont="1" applyFill="1" applyBorder="1" applyAlignment="1">
      <alignment wrapText="1"/>
    </xf>
    <xf numFmtId="0" fontId="68" fillId="20" borderId="0" xfId="0" applyFont="1" applyFill="1" applyBorder="1" applyAlignment="1">
      <alignment wrapText="1"/>
    </xf>
    <xf numFmtId="0" fontId="68" fillId="20" borderId="8" xfId="0" applyFont="1" applyFill="1" applyBorder="1" applyAlignment="1">
      <alignment wrapText="1"/>
    </xf>
    <xf numFmtId="0" fontId="87" fillId="20" borderId="71" xfId="0" applyFont="1" applyFill="1" applyBorder="1" applyAlignment="1">
      <alignment wrapText="1"/>
    </xf>
    <xf numFmtId="0" fontId="84" fillId="14" borderId="35" xfId="0" applyFont="1" applyFill="1" applyBorder="1" applyAlignment="1">
      <alignment wrapText="1"/>
    </xf>
    <xf numFmtId="0" fontId="84" fillId="14" borderId="49" xfId="0" applyFont="1" applyFill="1" applyBorder="1" applyAlignment="1">
      <alignment wrapText="1"/>
    </xf>
    <xf numFmtId="0" fontId="84" fillId="14" borderId="63" xfId="0" applyFont="1" applyFill="1" applyBorder="1" applyAlignment="1">
      <alignment wrapText="1"/>
    </xf>
    <xf numFmtId="0" fontId="72" fillId="0" borderId="22" xfId="0" applyFont="1" applyFill="1" applyBorder="1" applyAlignment="1">
      <alignment horizontal="center" vertical="center" wrapText="1"/>
    </xf>
    <xf numFmtId="0" fontId="85" fillId="19" borderId="35" xfId="0" applyFont="1" applyFill="1" applyBorder="1" applyAlignment="1">
      <alignment horizontal="center" vertical="center" wrapText="1"/>
    </xf>
    <xf numFmtId="0" fontId="85" fillId="19" borderId="49" xfId="0" applyFont="1" applyFill="1" applyBorder="1" applyAlignment="1">
      <alignment horizontal="center" vertical="center" wrapText="1"/>
    </xf>
    <xf numFmtId="0" fontId="85" fillId="19" borderId="63" xfId="0" applyFont="1" applyFill="1" applyBorder="1" applyAlignment="1">
      <alignment horizontal="center" vertical="center" wrapText="1"/>
    </xf>
    <xf numFmtId="0" fontId="85" fillId="19" borderId="36" xfId="0" applyFont="1" applyFill="1" applyBorder="1" applyAlignment="1">
      <alignment horizontal="center" vertical="center" wrapText="1"/>
    </xf>
    <xf numFmtId="0" fontId="27" fillId="17" borderId="7" xfId="0" applyNumberFormat="1" applyFont="1" applyFill="1" applyBorder="1" applyAlignment="1">
      <alignment horizontal="center" wrapText="1"/>
    </xf>
    <xf numFmtId="0" fontId="27" fillId="17" borderId="8" xfId="0" applyNumberFormat="1" applyFont="1" applyFill="1" applyBorder="1" applyAlignment="1">
      <alignment horizontal="center" wrapText="1"/>
    </xf>
    <xf numFmtId="0" fontId="27" fillId="17" borderId="27" xfId="0" applyNumberFormat="1" applyFont="1" applyFill="1" applyBorder="1" applyAlignment="1">
      <alignment horizontal="center" wrapText="1"/>
    </xf>
    <xf numFmtId="0" fontId="84" fillId="16" borderId="35" xfId="0" applyFont="1" applyFill="1" applyBorder="1" applyAlignment="1">
      <alignment wrapText="1"/>
    </xf>
    <xf numFmtId="0" fontId="84" fillId="16" borderId="49" xfId="0" applyFont="1" applyFill="1" applyBorder="1" applyAlignment="1">
      <alignment wrapText="1"/>
    </xf>
    <xf numFmtId="0" fontId="84" fillId="16" borderId="63" xfId="0" applyFont="1" applyFill="1" applyBorder="1" applyAlignment="1">
      <alignment wrapText="1"/>
    </xf>
    <xf numFmtId="0" fontId="84" fillId="16" borderId="51" xfId="0" applyFont="1" applyFill="1" applyBorder="1" applyAlignment="1">
      <alignment wrapText="1"/>
    </xf>
    <xf numFmtId="0" fontId="85" fillId="18" borderId="51" xfId="0" applyFont="1" applyFill="1" applyBorder="1" applyAlignment="1">
      <alignment horizontal="center" vertical="center" wrapText="1"/>
    </xf>
    <xf numFmtId="0" fontId="85" fillId="18" borderId="49" xfId="0" applyFont="1" applyFill="1" applyBorder="1" applyAlignment="1">
      <alignment horizontal="center" vertical="center" wrapText="1"/>
    </xf>
    <xf numFmtId="0" fontId="85" fillId="18" borderId="63" xfId="0" applyFont="1" applyFill="1" applyBorder="1" applyAlignment="1">
      <alignment horizontal="center" vertical="center" wrapText="1"/>
    </xf>
    <xf numFmtId="0" fontId="85" fillId="18" borderId="36" xfId="0" applyFont="1" applyFill="1" applyBorder="1" applyAlignment="1">
      <alignment horizontal="center" vertical="center" wrapText="1"/>
    </xf>
    <xf numFmtId="0" fontId="73" fillId="14" borderId="35" xfId="0" applyFont="1" applyFill="1" applyBorder="1" applyAlignment="1">
      <alignment horizontal="center" vertical="center"/>
    </xf>
    <xf numFmtId="0" fontId="73" fillId="14" borderId="49" xfId="0" applyFont="1" applyFill="1" applyBorder="1" applyAlignment="1">
      <alignment horizontal="center" vertical="center"/>
    </xf>
    <xf numFmtId="0" fontId="73" fillId="14" borderId="36" xfId="0" applyFont="1" applyFill="1" applyBorder="1" applyAlignment="1">
      <alignment horizontal="center" vertical="center"/>
    </xf>
    <xf numFmtId="0" fontId="52" fillId="15" borderId="51" xfId="0" applyFont="1" applyFill="1" applyBorder="1" applyAlignment="1">
      <alignment horizontal="left" wrapText="1"/>
    </xf>
    <xf numFmtId="0" fontId="52" fillId="15" borderId="1" xfId="0" applyFont="1" applyFill="1" applyBorder="1" applyAlignment="1">
      <alignment horizontal="left" wrapText="1"/>
    </xf>
    <xf numFmtId="0" fontId="27" fillId="0" borderId="9" xfId="3" applyNumberFormat="1" applyFont="1" applyFill="1" applyBorder="1" applyAlignment="1">
      <alignment horizontal="center" wrapText="1"/>
    </xf>
    <xf numFmtId="0" fontId="27" fillId="0" borderId="1" xfId="3" applyNumberFormat="1" applyFont="1" applyFill="1" applyBorder="1" applyAlignment="1">
      <alignment horizontal="center" wrapText="1"/>
    </xf>
    <xf numFmtId="0" fontId="27" fillId="0" borderId="28" xfId="3" applyNumberFormat="1" applyFont="1" applyFill="1" applyBorder="1" applyAlignment="1">
      <alignment horizontal="center" wrapText="1"/>
    </xf>
    <xf numFmtId="0" fontId="52" fillId="15" borderId="53" xfId="0" applyFont="1" applyFill="1" applyBorder="1" applyAlignment="1">
      <alignment wrapText="1"/>
    </xf>
    <xf numFmtId="0" fontId="52" fillId="15" borderId="2" xfId="0" applyFont="1" applyFill="1" applyBorder="1" applyAlignment="1">
      <alignment wrapText="1"/>
    </xf>
    <xf numFmtId="0" fontId="52" fillId="15" borderId="13" xfId="0" applyFont="1" applyFill="1" applyBorder="1" applyAlignment="1">
      <alignment wrapText="1"/>
    </xf>
    <xf numFmtId="0" fontId="27" fillId="0" borderId="54" xfId="0" applyNumberFormat="1" applyFont="1" applyFill="1" applyBorder="1" applyAlignment="1">
      <alignment horizontal="center" wrapText="1"/>
    </xf>
    <xf numFmtId="0" fontId="27" fillId="0" borderId="55" xfId="0" applyNumberFormat="1" applyFont="1" applyFill="1" applyBorder="1" applyAlignment="1">
      <alignment horizontal="center" wrapText="1"/>
    </xf>
    <xf numFmtId="0" fontId="27" fillId="0" borderId="56" xfId="0" applyNumberFormat="1" applyFont="1" applyFill="1" applyBorder="1" applyAlignment="1">
      <alignment horizontal="center" wrapText="1"/>
    </xf>
    <xf numFmtId="0" fontId="73" fillId="14" borderId="35" xfId="0" applyFont="1" applyFill="1" applyBorder="1" applyAlignment="1">
      <alignment horizontal="center" vertical="center" wrapText="1"/>
    </xf>
    <xf numFmtId="0" fontId="73" fillId="14" borderId="49" xfId="0" applyFont="1" applyFill="1" applyBorder="1" applyAlignment="1">
      <alignment horizontal="center" vertical="center" wrapText="1"/>
    </xf>
    <xf numFmtId="0" fontId="73" fillId="14" borderId="36" xfId="0" applyFont="1" applyFill="1" applyBorder="1" applyAlignment="1">
      <alignment horizontal="center" vertical="center" wrapText="1"/>
    </xf>
    <xf numFmtId="0" fontId="0" fillId="0" borderId="12" xfId="0" applyFont="1" applyBorder="1" applyAlignment="1">
      <alignment horizontal="left"/>
    </xf>
    <xf numFmtId="0" fontId="0" fillId="0" borderId="20" xfId="0" applyFont="1" applyBorder="1" applyAlignment="1">
      <alignment horizontal="left"/>
    </xf>
    <xf numFmtId="0" fontId="0" fillId="0" borderId="19" xfId="0" applyFont="1" applyBorder="1" applyAlignment="1">
      <alignment horizontal="left"/>
    </xf>
    <xf numFmtId="0" fontId="67" fillId="0" borderId="0" xfId="0" applyFont="1" applyAlignment="1">
      <alignment horizontal="left" vertical="top" wrapText="1"/>
    </xf>
    <xf numFmtId="0" fontId="67" fillId="0" borderId="0" xfId="0" applyFont="1" applyAlignment="1">
      <alignment horizontal="left" vertical="top"/>
    </xf>
    <xf numFmtId="0" fontId="20" fillId="0" borderId="48"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0" xfId="0" applyFont="1" applyBorder="1" applyAlignment="1">
      <alignment horizontal="center" vertical="center" wrapText="1"/>
    </xf>
    <xf numFmtId="165" fontId="68" fillId="0" borderId="16" xfId="0" applyNumberFormat="1" applyFont="1" applyBorder="1" applyAlignment="1">
      <alignment horizontal="center" vertical="center" wrapText="1"/>
    </xf>
    <xf numFmtId="165" fontId="68" fillId="0" borderId="10" xfId="0" applyNumberFormat="1" applyFont="1" applyBorder="1" applyAlignment="1">
      <alignment horizontal="center" vertical="center" wrapText="1"/>
    </xf>
    <xf numFmtId="0" fontId="68" fillId="0" borderId="16" xfId="0" applyNumberFormat="1" applyFont="1" applyBorder="1" applyAlignment="1">
      <alignment horizontal="center" vertical="center" wrapText="1"/>
    </xf>
    <xf numFmtId="165" fontId="69" fillId="0" borderId="16" xfId="0" applyNumberFormat="1" applyFont="1" applyBorder="1" applyAlignment="1">
      <alignment horizontal="center" vertical="center" wrapText="1"/>
    </xf>
    <xf numFmtId="165" fontId="69" fillId="0" borderId="10" xfId="0" applyNumberFormat="1" applyFont="1" applyBorder="1" applyAlignment="1">
      <alignment horizontal="center" vertical="center" wrapText="1"/>
    </xf>
    <xf numFmtId="165" fontId="70" fillId="0" borderId="36" xfId="0" applyNumberFormat="1" applyFont="1" applyBorder="1" applyAlignment="1">
      <alignment horizontal="center" vertical="center" wrapText="1"/>
    </xf>
    <xf numFmtId="165" fontId="70" fillId="0" borderId="50" xfId="0" applyNumberFormat="1" applyFont="1" applyBorder="1" applyAlignment="1">
      <alignment horizontal="center" vertical="center" wrapText="1"/>
    </xf>
    <xf numFmtId="0" fontId="55" fillId="13" borderId="0" xfId="0" applyFont="1" applyFill="1" applyBorder="1" applyAlignment="1">
      <alignment horizontal="center" vertical="center" wrapText="1"/>
    </xf>
    <xf numFmtId="0" fontId="52" fillId="13" borderId="0" xfId="0" applyFont="1" applyFill="1" applyBorder="1" applyAlignment="1">
      <alignment horizontal="center" vertical="center" wrapText="1"/>
    </xf>
    <xf numFmtId="0" fontId="27" fillId="0" borderId="10" xfId="0" applyFont="1" applyFill="1" applyBorder="1" applyAlignment="1">
      <alignment horizontal="left" vertical="top" wrapText="1"/>
    </xf>
    <xf numFmtId="0" fontId="27" fillId="0" borderId="5" xfId="0" applyFont="1" applyFill="1" applyBorder="1" applyAlignment="1">
      <alignment horizontal="left" vertical="top" wrapText="1"/>
    </xf>
    <xf numFmtId="0" fontId="0" fillId="0" borderId="4"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27" fillId="0" borderId="10" xfId="0" applyFont="1" applyFill="1" applyBorder="1" applyAlignment="1">
      <alignment horizontal="right" vertical="top" wrapText="1"/>
    </xf>
    <xf numFmtId="0" fontId="27" fillId="0" borderId="5" xfId="0" applyFont="1" applyFill="1" applyBorder="1" applyAlignment="1">
      <alignment horizontal="right" vertical="top" wrapText="1"/>
    </xf>
  </cellXfs>
  <cellStyles count="5">
    <cellStyle name="Milliers" xfId="2" builtinId="3"/>
    <cellStyle name="Milliers 2" xfId="4" xr:uid="{92676775-85F7-4B7E-959A-012F4981F69B}"/>
    <cellStyle name="Monétaire" xfId="3" builtinId="4"/>
    <cellStyle name="Normal" xfId="0" builtinId="0"/>
    <cellStyle name="Pourcentage" xfId="1" builtinId="5"/>
  </cellStyles>
  <dxfs count="6">
    <dxf>
      <numFmt numFmtId="34" formatCode="_-* #,##0.00\ &quot;€&quot;_-;\-* #,##0.00\ &quot;€&quot;_-;_-* &quot;-&quot;??\ &quot;€&quot;_-;_-@_-"/>
      <border diagonalUp="0" diagonalDown="0">
        <left/>
        <right style="medium">
          <color indexed="64"/>
        </right>
        <top/>
        <bottom/>
        <vertical/>
        <horizontal/>
      </border>
    </dxf>
    <dxf>
      <numFmt numFmtId="34" formatCode="_-* #,##0.00\ &quot;€&quot;_-;\-* #,##0.00\ &quot;€&quot;_-;_-* &quot;-&quot;??\ &quot;€&quot;_-;_-@_-"/>
    </dxf>
    <dxf>
      <numFmt numFmtId="34" formatCode="_-* #,##0.00\ &quot;€&quot;_-;\-* #,##0.00\ &quot;€&quot;_-;_-* &quot;-&quot;??\ &quot;€&quot;_-;_-@_-"/>
    </dxf>
    <dxf>
      <font>
        <b val="0"/>
        <i val="0"/>
        <strike val="0"/>
        <condense val="0"/>
        <extend val="0"/>
        <outline val="0"/>
        <shadow val="0"/>
        <u val="none"/>
        <vertAlign val="baseline"/>
        <sz val="11"/>
        <color theme="1"/>
        <name val="Calibri"/>
        <scheme val="minor"/>
      </font>
      <numFmt numFmtId="34" formatCode="_-* #,##0.00\ &quot;€&quot;_-;\-* #,##0.00\ &quot;€&quot;_-;_-* &quot;-&quot;??\ &quot;€&quot;_-;_-@_-"/>
    </dxf>
    <dxf>
      <border diagonalUp="0" diagonalDown="0">
        <left style="medium">
          <color indexed="64"/>
        </left>
        <right/>
        <top/>
        <bottom/>
        <vertical/>
        <horizontal/>
      </border>
    </dxf>
    <dxf>
      <font>
        <b/>
        <i val="0"/>
        <strike val="0"/>
        <condense val="0"/>
        <extend val="0"/>
        <outline val="0"/>
        <shadow val="0"/>
        <u val="none"/>
        <vertAlign val="baseline"/>
        <sz val="11"/>
        <color theme="1"/>
        <name val="Calibri"/>
        <family val="2"/>
        <scheme val="min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r-FR"/>
              <a:t>Répartition du montant total éligible demandé à la DGOS, n'incluant</a:t>
            </a:r>
            <a:r>
              <a:rPr lang="fr-FR" baseline="0"/>
              <a:t> pas les dépenses couvertes par un cofinancement obtenu, </a:t>
            </a:r>
            <a:r>
              <a:rPr lang="fr-FR"/>
              <a:t>par titre</a:t>
            </a:r>
          </a:p>
        </c:rich>
      </c:tx>
      <c:layout>
        <c:manualLayout>
          <c:xMode val="edge"/>
          <c:yMode val="edge"/>
          <c:x val="0.13868643713588508"/>
          <c:y val="1.931543879600938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r-FR"/>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16B-402E-87FC-CA07AD51D40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16B-402E-87FC-CA07AD51D40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516B-402E-87FC-CA07AD51D40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'AAP-DGOS_GBudget'!$A$106:$A$108</c:f>
              <c:strCache>
                <c:ptCount val="3"/>
                <c:pt idx="0">
                  <c:v>Part des dépenses de personnel (Titre I) dans le montant total éligible demandé à la DGOS</c:v>
                </c:pt>
                <c:pt idx="1">
                  <c:v>Part des dépenses à  caractère médical (Titre II) dans le montant total éligible demandé à la DGOS</c:v>
                </c:pt>
                <c:pt idx="2">
                  <c:v>Part des dépenses à caractère hôtelier et général (Titre III) dans le montant total éligible demandé à la DGOS</c:v>
                </c:pt>
              </c:strCache>
            </c:strRef>
          </c:cat>
          <c:val>
            <c:numRef>
              <c:f>'AAP-DGOS_GBudget'!$B$106:$B$108</c:f>
              <c:numCache>
                <c:formatCode>0%</c:formatCode>
                <c:ptCount val="3"/>
                <c:pt idx="0">
                  <c:v>0</c:v>
                </c:pt>
                <c:pt idx="1">
                  <c:v>0</c:v>
                </c:pt>
                <c:pt idx="2">
                  <c:v>0</c:v>
                </c:pt>
              </c:numCache>
            </c:numRef>
          </c:val>
          <c:extLst>
            <c:ext xmlns:c16="http://schemas.microsoft.com/office/drawing/2014/chart" uri="{C3380CC4-5D6E-409C-BE32-E72D297353CC}">
              <c16:uniqueId val="{00000006-516B-402E-87FC-CA07AD51D405}"/>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299357</xdr:colOff>
      <xdr:row>91</xdr:row>
      <xdr:rowOff>149678</xdr:rowOff>
    </xdr:from>
    <xdr:to>
      <xdr:col>5</xdr:col>
      <xdr:colOff>34419</xdr:colOff>
      <xdr:row>113</xdr:row>
      <xdr:rowOff>62112</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a:extLst>
            <a:ext uri="{FF2B5EF4-FFF2-40B4-BE49-F238E27FC236}">
              <a16:creationId xmlns:a16="http://schemas.microsoft.com/office/drawing/2014/main" id="{00000000-0008-0000-0100-000003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a:extLst>
            <a:ext uri="{FF2B5EF4-FFF2-40B4-BE49-F238E27FC236}">
              <a16:creationId xmlns:a16="http://schemas.microsoft.com/office/drawing/2014/main" id="{00000000-0008-0000-0100-000005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a:extLst>
            <a:ext uri="{FF2B5EF4-FFF2-40B4-BE49-F238E27FC236}">
              <a16:creationId xmlns:a16="http://schemas.microsoft.com/office/drawing/2014/main" id="{00000000-0008-0000-0100-000006000000}"/>
            </a:ext>
          </a:extLst>
        </xdr:cNvPr>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a:extLst>
            <a:ext uri="{FF2B5EF4-FFF2-40B4-BE49-F238E27FC236}">
              <a16:creationId xmlns:a16="http://schemas.microsoft.com/office/drawing/2014/main" id="{00000000-0008-0000-0100-000007000000}"/>
            </a:ext>
          </a:extLst>
        </xdr:cNvPr>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2F4C361-AD35-4D77-B5FF-B125BB2FB360}" name="Tableau1" displayName="Tableau1" ref="A3:E41" totalsRowShown="0" headerRowDxfId="5">
  <autoFilter ref="A3:E41" xr:uid="{62D8E268-740F-4B09-88A2-BEF972CAAA1E}"/>
  <sortState ref="A4:G40">
    <sortCondition ref="A4"/>
  </sortState>
  <tableColumns count="5">
    <tableColumn id="1" xr3:uid="{7FC0A3AB-2AA8-4DC6-AEC7-8DF28771A3B7}" name="Personnel année mois jour heure" dataDxfId="4"/>
    <tableColumn id="3" xr3:uid="{B114B7D3-1E80-4A36-B95F-8E16CDB5A438}" name="revalorisation 2023" dataDxfId="3" dataCellStyle="Monétaire"/>
    <tableColumn id="4" xr3:uid="{2198502A-C8E8-46BA-86D6-1FF9725DA594}" name="mois" dataDxfId="2">
      <calculatedColumnFormula>B4/12</calculatedColumnFormula>
    </tableColumn>
    <tableColumn id="5" xr3:uid="{908F401D-B44E-432C-9F4F-7F43F6FAF8F7}" name="jour" dataDxfId="1">
      <calculatedColumnFormula>C4/16.166666</calculatedColumnFormula>
    </tableColumn>
    <tableColumn id="6" xr3:uid="{9E0DAA79-3C91-4C40-868F-4313942D354F}" name="heure" dataDxfId="0">
      <calculatedColumnFormula>D4/7.5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19"/>
  <sheetViews>
    <sheetView tabSelected="1" topLeftCell="A91" zoomScale="80" zoomScaleNormal="80" zoomScaleSheetLayoutView="90" zoomScalePageLayoutView="70" workbookViewId="0">
      <selection activeCell="B96" sqref="B96"/>
    </sheetView>
  </sheetViews>
  <sheetFormatPr baseColWidth="10" defaultRowHeight="14.25" x14ac:dyDescent="0.2"/>
  <cols>
    <col min="1" max="1" width="68.85546875" style="102" customWidth="1"/>
    <col min="2" max="2" width="91.28515625" style="102" customWidth="1"/>
    <col min="3" max="3" width="28.7109375" style="104" customWidth="1"/>
    <col min="4" max="4" width="28.7109375" style="105" customWidth="1"/>
    <col min="5" max="5" width="28.7109375" style="104" customWidth="1"/>
    <col min="6" max="7" width="15.140625" style="101" customWidth="1"/>
    <col min="8" max="15" width="11.42578125" style="101"/>
    <col min="16" max="16384" width="11.42578125" style="102"/>
  </cols>
  <sheetData>
    <row r="1" spans="1:6" ht="110.25" customHeight="1" thickBot="1" x14ac:dyDescent="0.25">
      <c r="A1" s="577" t="s">
        <v>424</v>
      </c>
      <c r="B1" s="578"/>
      <c r="C1" s="578"/>
      <c r="D1" s="578"/>
      <c r="E1" s="579"/>
    </row>
    <row r="2" spans="1:6" ht="22.5" customHeight="1" thickBot="1" x14ac:dyDescent="0.3">
      <c r="A2" s="103" t="s">
        <v>181</v>
      </c>
      <c r="B2" s="161" t="s">
        <v>141</v>
      </c>
    </row>
    <row r="3" spans="1:6" ht="23.25" customHeight="1" thickBot="1" x14ac:dyDescent="0.25">
      <c r="A3" s="106"/>
      <c r="B3" s="107"/>
      <c r="C3" s="108"/>
      <c r="D3" s="109"/>
      <c r="E3" s="108"/>
    </row>
    <row r="4" spans="1:6" ht="36.75" customHeight="1" thickBot="1" x14ac:dyDescent="0.25">
      <c r="A4" s="100" t="s">
        <v>142</v>
      </c>
      <c r="B4" s="110"/>
      <c r="C4" s="111"/>
      <c r="D4" s="111"/>
      <c r="E4" s="111"/>
    </row>
    <row r="5" spans="1:6" ht="36.75" customHeight="1" x14ac:dyDescent="0.2">
      <c r="A5" s="144" t="s">
        <v>30</v>
      </c>
      <c r="B5" s="112"/>
      <c r="C5" s="113"/>
      <c r="D5" s="113"/>
      <c r="E5" s="113"/>
    </row>
    <row r="6" spans="1:6" ht="36.75" customHeight="1" x14ac:dyDescent="0.2">
      <c r="A6" s="144" t="s">
        <v>138</v>
      </c>
      <c r="B6" s="114"/>
      <c r="C6" s="115"/>
      <c r="D6" s="115"/>
      <c r="E6" s="115"/>
    </row>
    <row r="7" spans="1:6" ht="36.75" customHeight="1" x14ac:dyDescent="0.2">
      <c r="A7" s="144" t="s">
        <v>147</v>
      </c>
      <c r="B7" s="581"/>
      <c r="C7" s="582"/>
      <c r="D7" s="582"/>
      <c r="E7" s="582"/>
      <c r="F7" s="116"/>
    </row>
    <row r="8" spans="1:6" ht="42" customHeight="1" x14ac:dyDescent="0.2">
      <c r="A8" s="144" t="s">
        <v>148</v>
      </c>
      <c r="B8" s="583"/>
      <c r="C8" s="584"/>
      <c r="D8" s="584"/>
      <c r="E8" s="585"/>
      <c r="F8" s="116"/>
    </row>
    <row r="9" spans="1:6" ht="80.25" customHeight="1" x14ac:dyDescent="0.2">
      <c r="A9" s="144" t="s">
        <v>149</v>
      </c>
      <c r="B9" s="583"/>
      <c r="C9" s="584"/>
      <c r="D9" s="584"/>
      <c r="E9" s="585"/>
      <c r="F9" s="117"/>
    </row>
    <row r="10" spans="1:6" ht="36.75" customHeight="1" x14ac:dyDescent="0.2">
      <c r="A10" s="586" t="str">
        <f xml:space="preserve"> RappelData!B9</f>
        <v/>
      </c>
      <c r="B10" s="586"/>
      <c r="C10" s="586"/>
      <c r="D10" s="586"/>
      <c r="E10" s="586"/>
      <c r="F10" s="116"/>
    </row>
    <row r="11" spans="1:6" ht="21" thickBot="1" x14ac:dyDescent="0.35">
      <c r="A11" s="587" t="s">
        <v>7</v>
      </c>
      <c r="B11" s="587"/>
      <c r="C11" s="587"/>
      <c r="D11" s="587"/>
      <c r="E11" s="587"/>
    </row>
    <row r="12" spans="1:6" ht="37.5" customHeight="1" thickBot="1" x14ac:dyDescent="0.25">
      <c r="A12" s="588" t="s">
        <v>63</v>
      </c>
      <c r="B12" s="589"/>
      <c r="C12" s="589"/>
      <c r="D12" s="589"/>
      <c r="E12" s="590"/>
    </row>
    <row r="13" spans="1:6" ht="21" thickBot="1" x14ac:dyDescent="0.35">
      <c r="A13" s="141"/>
      <c r="B13" s="141"/>
      <c r="C13" s="142"/>
      <c r="D13" s="143"/>
      <c r="E13" s="142"/>
    </row>
    <row r="14" spans="1:6" ht="52.5" customHeight="1" thickBot="1" x14ac:dyDescent="0.35">
      <c r="A14" s="591" t="s">
        <v>55</v>
      </c>
      <c r="B14" s="592"/>
      <c r="C14" s="592"/>
      <c r="D14" s="592"/>
      <c r="E14" s="593"/>
    </row>
    <row r="15" spans="1:6" ht="15" x14ac:dyDescent="0.25">
      <c r="A15" s="1"/>
      <c r="B15" s="2"/>
      <c r="C15" s="16"/>
      <c r="D15" s="17"/>
      <c r="E15" s="16"/>
    </row>
    <row r="16" spans="1:6" ht="90.75" customHeight="1" x14ac:dyDescent="0.2">
      <c r="A16" s="580"/>
      <c r="B16" s="580"/>
      <c r="C16" s="580"/>
      <c r="D16" s="580"/>
      <c r="E16" s="580"/>
    </row>
    <row r="17" spans="1:15" s="150" customFormat="1" ht="90" customHeight="1" x14ac:dyDescent="0.2">
      <c r="A17" s="145" t="s">
        <v>143</v>
      </c>
      <c r="B17" s="145" t="s">
        <v>144</v>
      </c>
      <c r="C17" s="145" t="s">
        <v>72</v>
      </c>
      <c r="D17" s="145" t="s">
        <v>74</v>
      </c>
      <c r="E17" s="148" t="s">
        <v>67</v>
      </c>
      <c r="F17" s="149"/>
      <c r="G17" s="149"/>
      <c r="H17" s="149"/>
      <c r="I17" s="149"/>
      <c r="J17" s="149"/>
      <c r="K17" s="149"/>
      <c r="L17" s="149"/>
      <c r="M17" s="149"/>
      <c r="N17" s="149"/>
      <c r="O17" s="149"/>
    </row>
    <row r="18" spans="1:15" ht="30" customHeight="1" thickBot="1" x14ac:dyDescent="0.25">
      <c r="A18" s="79"/>
      <c r="B18" s="79"/>
      <c r="C18" s="77" t="s">
        <v>4</v>
      </c>
      <c r="D18" s="77" t="s">
        <v>5</v>
      </c>
      <c r="E18" s="78" t="s">
        <v>6</v>
      </c>
    </row>
    <row r="19" spans="1:15" ht="60" customHeight="1" thickBot="1" x14ac:dyDescent="0.25">
      <c r="A19" s="23" t="s">
        <v>57</v>
      </c>
      <c r="B19" s="20" t="s">
        <v>9</v>
      </c>
      <c r="C19" s="3"/>
      <c r="D19" s="14"/>
      <c r="E19" s="3"/>
    </row>
    <row r="20" spans="1:15" ht="19.5" customHeight="1" thickBot="1" x14ac:dyDescent="0.25">
      <c r="A20" s="551" t="s">
        <v>42</v>
      </c>
      <c r="B20" s="552"/>
      <c r="C20" s="551"/>
      <c r="D20" s="552"/>
      <c r="E20" s="96"/>
    </row>
    <row r="21" spans="1:15" x14ac:dyDescent="0.2">
      <c r="A21" s="8"/>
      <c r="B21" s="8"/>
      <c r="C21" s="6"/>
      <c r="D21" s="15"/>
      <c r="E21" s="7">
        <f t="shared" ref="E21:E38" si="0">C21*D21</f>
        <v>0</v>
      </c>
    </row>
    <row r="22" spans="1:15" x14ac:dyDescent="0.2">
      <c r="A22" s="8"/>
      <c r="B22" s="6"/>
      <c r="C22" s="6"/>
      <c r="D22" s="15"/>
      <c r="E22" s="7">
        <f t="shared" si="0"/>
        <v>0</v>
      </c>
    </row>
    <row r="23" spans="1:15" x14ac:dyDescent="0.2">
      <c r="A23" s="8"/>
      <c r="B23" s="6"/>
      <c r="C23" s="6"/>
      <c r="D23" s="15"/>
      <c r="E23" s="7">
        <f t="shared" si="0"/>
        <v>0</v>
      </c>
    </row>
    <row r="24" spans="1:15" x14ac:dyDescent="0.2">
      <c r="A24" s="8"/>
      <c r="B24" s="6"/>
      <c r="C24" s="6"/>
      <c r="D24" s="15"/>
      <c r="E24" s="7">
        <f t="shared" si="0"/>
        <v>0</v>
      </c>
    </row>
    <row r="25" spans="1:15" x14ac:dyDescent="0.2">
      <c r="A25" s="8"/>
      <c r="B25" s="6"/>
      <c r="C25" s="6"/>
      <c r="D25" s="15"/>
      <c r="E25" s="7">
        <f t="shared" si="0"/>
        <v>0</v>
      </c>
    </row>
    <row r="26" spans="1:15" x14ac:dyDescent="0.2">
      <c r="A26" s="8"/>
      <c r="B26" s="6"/>
      <c r="C26" s="6"/>
      <c r="D26" s="15"/>
      <c r="E26" s="7">
        <f t="shared" si="0"/>
        <v>0</v>
      </c>
    </row>
    <row r="27" spans="1:15" ht="15" thickBot="1" x14ac:dyDescent="0.25">
      <c r="A27" s="8"/>
      <c r="B27" s="6"/>
      <c r="C27" s="6"/>
      <c r="D27" s="15"/>
      <c r="E27" s="7">
        <f t="shared" si="0"/>
        <v>0</v>
      </c>
    </row>
    <row r="28" spans="1:15" ht="18" customHeight="1" thickBot="1" x14ac:dyDescent="0.25">
      <c r="A28" s="551" t="s">
        <v>43</v>
      </c>
      <c r="B28" s="552"/>
      <c r="C28" s="551"/>
      <c r="D28" s="552"/>
      <c r="E28" s="96"/>
    </row>
    <row r="29" spans="1:15" x14ac:dyDescent="0.2">
      <c r="A29" s="8"/>
      <c r="B29" s="6"/>
      <c r="C29" s="6"/>
      <c r="D29" s="15"/>
      <c r="E29" s="7">
        <f t="shared" si="0"/>
        <v>0</v>
      </c>
    </row>
    <row r="30" spans="1:15" x14ac:dyDescent="0.2">
      <c r="A30" s="8"/>
      <c r="B30" s="6"/>
      <c r="C30" s="6"/>
      <c r="D30" s="15"/>
      <c r="E30" s="7">
        <f t="shared" si="0"/>
        <v>0</v>
      </c>
    </row>
    <row r="31" spans="1:15" x14ac:dyDescent="0.2">
      <c r="A31" s="8"/>
      <c r="B31" s="6"/>
      <c r="C31" s="6"/>
      <c r="D31" s="15"/>
      <c r="E31" s="7">
        <f t="shared" si="0"/>
        <v>0</v>
      </c>
    </row>
    <row r="32" spans="1:15" x14ac:dyDescent="0.2">
      <c r="A32" s="8"/>
      <c r="B32" s="6"/>
      <c r="C32" s="6"/>
      <c r="D32" s="15"/>
      <c r="E32" s="7">
        <f t="shared" si="0"/>
        <v>0</v>
      </c>
    </row>
    <row r="33" spans="1:15" ht="15" thickBot="1" x14ac:dyDescent="0.25">
      <c r="A33" s="8"/>
      <c r="B33" s="6"/>
      <c r="C33" s="6"/>
      <c r="D33" s="15"/>
      <c r="E33" s="7">
        <f t="shared" si="0"/>
        <v>0</v>
      </c>
    </row>
    <row r="34" spans="1:15" ht="18" customHeight="1" thickBot="1" x14ac:dyDescent="0.25">
      <c r="A34" s="551" t="s">
        <v>44</v>
      </c>
      <c r="B34" s="552"/>
      <c r="C34" s="551"/>
      <c r="D34" s="552"/>
      <c r="E34" s="96"/>
    </row>
    <row r="35" spans="1:15" x14ac:dyDescent="0.2">
      <c r="A35" s="8"/>
      <c r="B35" s="6"/>
      <c r="C35" s="6"/>
      <c r="D35" s="15"/>
      <c r="E35" s="7">
        <f t="shared" si="0"/>
        <v>0</v>
      </c>
    </row>
    <row r="36" spans="1:15" x14ac:dyDescent="0.2">
      <c r="A36" s="8"/>
      <c r="B36" s="6"/>
      <c r="C36" s="6"/>
      <c r="D36" s="15"/>
      <c r="E36" s="7">
        <f t="shared" si="0"/>
        <v>0</v>
      </c>
    </row>
    <row r="37" spans="1:15" x14ac:dyDescent="0.2">
      <c r="A37" s="8"/>
      <c r="B37" s="6"/>
      <c r="C37" s="6"/>
      <c r="D37" s="15"/>
      <c r="E37" s="7">
        <f t="shared" si="0"/>
        <v>0</v>
      </c>
    </row>
    <row r="38" spans="1:15" x14ac:dyDescent="0.2">
      <c r="A38" s="8"/>
      <c r="B38" s="6"/>
      <c r="C38" s="6"/>
      <c r="D38" s="15"/>
      <c r="E38" s="7">
        <f t="shared" si="0"/>
        <v>0</v>
      </c>
    </row>
    <row r="39" spans="1:15" ht="18" x14ac:dyDescent="0.2">
      <c r="A39" s="14"/>
      <c r="B39" s="14"/>
      <c r="C39" s="25">
        <f>SUM(C20:C38)</f>
        <v>0</v>
      </c>
      <c r="D39" s="14"/>
      <c r="E39" s="22">
        <f>SUM(E20:E38)</f>
        <v>0</v>
      </c>
    </row>
    <row r="40" spans="1:15" s="150" customFormat="1" ht="90" customHeight="1" x14ac:dyDescent="0.2">
      <c r="A40" s="145" t="s">
        <v>143</v>
      </c>
      <c r="B40" s="146" t="s">
        <v>144</v>
      </c>
      <c r="C40" s="147" t="s">
        <v>72</v>
      </c>
      <c r="D40" s="147" t="s">
        <v>74</v>
      </c>
      <c r="E40" s="148" t="s">
        <v>67</v>
      </c>
      <c r="F40" s="149"/>
      <c r="G40" s="149"/>
      <c r="H40" s="149"/>
      <c r="I40" s="149"/>
      <c r="J40" s="149"/>
      <c r="K40" s="149"/>
      <c r="L40" s="149"/>
      <c r="M40" s="149"/>
      <c r="N40" s="149"/>
      <c r="O40" s="149"/>
    </row>
    <row r="41" spans="1:15" ht="30" customHeight="1" thickBot="1" x14ac:dyDescent="0.25">
      <c r="A41" s="76"/>
      <c r="B41" s="79"/>
      <c r="C41" s="77" t="s">
        <v>4</v>
      </c>
      <c r="D41" s="77" t="s">
        <v>5</v>
      </c>
      <c r="E41" s="78" t="s">
        <v>6</v>
      </c>
    </row>
    <row r="42" spans="1:15" ht="60" customHeight="1" thickBot="1" x14ac:dyDescent="0.25">
      <c r="A42" s="23" t="s">
        <v>56</v>
      </c>
      <c r="B42" s="20"/>
      <c r="C42" s="4"/>
      <c r="D42" s="9"/>
      <c r="E42" s="4"/>
    </row>
    <row r="43" spans="1:15" ht="16.5" customHeight="1" thickBot="1" x14ac:dyDescent="0.25">
      <c r="A43" s="551" t="s">
        <v>42</v>
      </c>
      <c r="B43" s="552"/>
      <c r="C43" s="551"/>
      <c r="D43" s="552"/>
      <c r="E43" s="96"/>
    </row>
    <row r="44" spans="1:15" x14ac:dyDescent="0.2">
      <c r="A44" s="8"/>
      <c r="B44" s="6"/>
      <c r="C44" s="6"/>
      <c r="D44" s="15"/>
      <c r="E44" s="7">
        <f t="shared" ref="E44:E53" si="1">C44*D44</f>
        <v>0</v>
      </c>
    </row>
    <row r="45" spans="1:15" x14ac:dyDescent="0.2">
      <c r="A45" s="8"/>
      <c r="B45" s="6"/>
      <c r="C45" s="6"/>
      <c r="D45" s="15"/>
      <c r="E45" s="7">
        <f t="shared" si="1"/>
        <v>0</v>
      </c>
    </row>
    <row r="46" spans="1:15" ht="15" thickBot="1" x14ac:dyDescent="0.25">
      <c r="A46" s="8"/>
      <c r="B46" s="6"/>
      <c r="C46" s="6"/>
      <c r="D46" s="15"/>
      <c r="E46" s="7">
        <f t="shared" si="1"/>
        <v>0</v>
      </c>
    </row>
    <row r="47" spans="1:15" ht="18" customHeight="1" thickBot="1" x14ac:dyDescent="0.25">
      <c r="A47" s="551" t="s">
        <v>43</v>
      </c>
      <c r="B47" s="552"/>
      <c r="C47" s="551"/>
      <c r="D47" s="552"/>
      <c r="E47" s="96"/>
    </row>
    <row r="48" spans="1:15" x14ac:dyDescent="0.2">
      <c r="A48" s="8"/>
      <c r="B48" s="6"/>
      <c r="C48" s="6"/>
      <c r="D48" s="15"/>
      <c r="E48" s="7">
        <f t="shared" si="1"/>
        <v>0</v>
      </c>
    </row>
    <row r="49" spans="1:15" x14ac:dyDescent="0.2">
      <c r="A49" s="8"/>
      <c r="B49" s="6"/>
      <c r="C49" s="6"/>
      <c r="D49" s="15"/>
      <c r="E49" s="7">
        <f t="shared" si="1"/>
        <v>0</v>
      </c>
    </row>
    <row r="50" spans="1:15" ht="15" thickBot="1" x14ac:dyDescent="0.25">
      <c r="A50" s="8"/>
      <c r="B50" s="6"/>
      <c r="C50" s="6"/>
      <c r="D50" s="15"/>
      <c r="E50" s="7">
        <f t="shared" si="1"/>
        <v>0</v>
      </c>
    </row>
    <row r="51" spans="1:15" ht="18" customHeight="1" thickBot="1" x14ac:dyDescent="0.25">
      <c r="A51" s="551" t="s">
        <v>44</v>
      </c>
      <c r="B51" s="552"/>
      <c r="C51" s="551"/>
      <c r="D51" s="552"/>
      <c r="E51" s="96"/>
    </row>
    <row r="52" spans="1:15" x14ac:dyDescent="0.2">
      <c r="A52" s="8"/>
      <c r="B52" s="6"/>
      <c r="C52" s="6"/>
      <c r="D52" s="15"/>
      <c r="E52" s="7">
        <f t="shared" si="1"/>
        <v>0</v>
      </c>
    </row>
    <row r="53" spans="1:15" x14ac:dyDescent="0.2">
      <c r="A53" s="8"/>
      <c r="B53" s="6"/>
      <c r="C53" s="6"/>
      <c r="D53" s="15"/>
      <c r="E53" s="7">
        <f t="shared" si="1"/>
        <v>0</v>
      </c>
    </row>
    <row r="54" spans="1:15" ht="18.75" thickBot="1" x14ac:dyDescent="0.25">
      <c r="A54" s="14"/>
      <c r="B54" s="14"/>
      <c r="C54" s="27">
        <f>SUM(C43:C53)</f>
        <v>0</v>
      </c>
      <c r="D54" s="14"/>
      <c r="E54" s="22">
        <f>SUM(E43:E53)</f>
        <v>0</v>
      </c>
    </row>
    <row r="55" spans="1:15" ht="33" customHeight="1" thickBot="1" x14ac:dyDescent="0.25">
      <c r="A55" s="75" t="s">
        <v>0</v>
      </c>
      <c r="B55" s="118"/>
      <c r="C55" s="80">
        <f>C54+C39</f>
        <v>0</v>
      </c>
      <c r="D55" s="119"/>
      <c r="E55" s="81">
        <f>E39+E54</f>
        <v>0</v>
      </c>
    </row>
    <row r="56" spans="1:15" ht="30" customHeight="1" x14ac:dyDescent="0.2">
      <c r="A56" s="76"/>
      <c r="B56" s="79"/>
      <c r="C56" s="82" t="s">
        <v>4</v>
      </c>
      <c r="D56" s="77" t="s">
        <v>5</v>
      </c>
      <c r="E56" s="78" t="s">
        <v>6</v>
      </c>
    </row>
    <row r="57" spans="1:15" s="150" customFormat="1" ht="155.25" customHeight="1" x14ac:dyDescent="0.2">
      <c r="A57" s="151" t="s">
        <v>145</v>
      </c>
      <c r="B57" s="151" t="s">
        <v>150</v>
      </c>
      <c r="C57" s="147" t="s">
        <v>75</v>
      </c>
      <c r="D57" s="147" t="s">
        <v>10</v>
      </c>
      <c r="E57" s="148" t="s">
        <v>67</v>
      </c>
      <c r="F57" s="149"/>
      <c r="G57" s="149"/>
      <c r="H57" s="149"/>
      <c r="I57" s="149"/>
      <c r="J57" s="149"/>
      <c r="K57" s="149"/>
      <c r="L57" s="149"/>
      <c r="M57" s="149"/>
      <c r="N57" s="149"/>
      <c r="O57" s="149"/>
    </row>
    <row r="58" spans="1:15" ht="30" customHeight="1" x14ac:dyDescent="0.2">
      <c r="A58" s="83"/>
      <c r="B58" s="84"/>
      <c r="C58" s="77" t="s">
        <v>4</v>
      </c>
      <c r="D58" s="77" t="s">
        <v>5</v>
      </c>
      <c r="E58" s="78" t="s">
        <v>6</v>
      </c>
    </row>
    <row r="59" spans="1:15" ht="21" customHeight="1" x14ac:dyDescent="0.2">
      <c r="A59" s="10" t="s">
        <v>11</v>
      </c>
      <c r="B59" s="6"/>
      <c r="C59" s="19"/>
      <c r="D59" s="15"/>
      <c r="E59" s="7">
        <f>C59*D59</f>
        <v>0</v>
      </c>
    </row>
    <row r="60" spans="1:15" ht="33" customHeight="1" x14ac:dyDescent="0.2">
      <c r="A60" s="5" t="s">
        <v>61</v>
      </c>
      <c r="B60" s="6"/>
      <c r="C60" s="19"/>
      <c r="D60" s="15"/>
      <c r="E60" s="7">
        <f t="shared" ref="E60:E71" si="2">C60*D60</f>
        <v>0</v>
      </c>
    </row>
    <row r="61" spans="1:15" ht="29.25" x14ac:dyDescent="0.2">
      <c r="A61" s="5" t="s">
        <v>62</v>
      </c>
      <c r="B61" s="6"/>
      <c r="C61" s="19"/>
      <c r="D61" s="15"/>
      <c r="E61" s="7">
        <f t="shared" si="2"/>
        <v>0</v>
      </c>
    </row>
    <row r="62" spans="1:15" ht="33" customHeight="1" x14ac:dyDescent="0.2">
      <c r="A62" s="10" t="s">
        <v>12</v>
      </c>
      <c r="B62" s="6"/>
      <c r="C62" s="19"/>
      <c r="D62" s="15"/>
      <c r="E62" s="7">
        <f t="shared" si="2"/>
        <v>0</v>
      </c>
    </row>
    <row r="63" spans="1:15" ht="33" customHeight="1" x14ac:dyDescent="0.2">
      <c r="A63" s="10" t="s">
        <v>156</v>
      </c>
      <c r="B63" s="6"/>
      <c r="C63" s="19"/>
      <c r="D63" s="15"/>
      <c r="E63" s="7">
        <f t="shared" si="2"/>
        <v>0</v>
      </c>
      <c r="F63" s="101" t="str">
        <f>IF(E63&gt;0, "Ne s'agit-il pas d'un acte du RIHN ou de la liste complémentaire ? Si c'est le cas, il convient de l'indiquer à la ligne correspondante ci-dessous.","")</f>
        <v/>
      </c>
    </row>
    <row r="64" spans="1:15" ht="33" customHeight="1" x14ac:dyDescent="0.2">
      <c r="A64" s="10" t="s">
        <v>157</v>
      </c>
      <c r="B64" s="6"/>
      <c r="C64" s="19"/>
      <c r="D64" s="15"/>
      <c r="E64" s="7">
        <f t="shared" ref="E64" si="3">C64*D64</f>
        <v>0</v>
      </c>
      <c r="F64" s="101" t="str">
        <f>IF(E64&gt;0, "Ne s'agit-il pas d'un acte du RIHN ou de la liste complémentaire ? Si c'est le cas, il convient de l'indiquer à la ligne correspondante ci-dessous.","")</f>
        <v/>
      </c>
    </row>
    <row r="65" spans="1:15" ht="44.25" x14ac:dyDescent="0.2">
      <c r="A65" s="5" t="s">
        <v>154</v>
      </c>
      <c r="B65" s="6"/>
      <c r="C65" s="19"/>
      <c r="D65" s="15"/>
      <c r="E65" s="34">
        <v>0</v>
      </c>
    </row>
    <row r="66" spans="1:15" ht="44.25" x14ac:dyDescent="0.2">
      <c r="A66" s="5" t="s">
        <v>50</v>
      </c>
      <c r="B66" s="6"/>
      <c r="C66" s="19"/>
      <c r="D66" s="15"/>
      <c r="E66" s="7">
        <f t="shared" si="2"/>
        <v>0</v>
      </c>
    </row>
    <row r="67" spans="1:15" ht="21" customHeight="1" x14ac:dyDescent="0.2">
      <c r="A67" s="10" t="s">
        <v>13</v>
      </c>
      <c r="B67" s="6"/>
      <c r="C67" s="19"/>
      <c r="D67" s="15"/>
      <c r="E67" s="7">
        <f t="shared" si="2"/>
        <v>0</v>
      </c>
    </row>
    <row r="68" spans="1:15" ht="36" customHeight="1" x14ac:dyDescent="0.2">
      <c r="A68" s="10" t="s">
        <v>14</v>
      </c>
      <c r="B68" s="6"/>
      <c r="C68" s="19"/>
      <c r="D68" s="15"/>
      <c r="E68" s="7">
        <f t="shared" si="2"/>
        <v>0</v>
      </c>
    </row>
    <row r="69" spans="1:15" ht="33" customHeight="1" x14ac:dyDescent="0.2">
      <c r="A69" s="5" t="s">
        <v>15</v>
      </c>
      <c r="B69" s="6"/>
      <c r="C69" s="19"/>
      <c r="D69" s="15"/>
      <c r="E69" s="7">
        <f t="shared" si="2"/>
        <v>0</v>
      </c>
    </row>
    <row r="70" spans="1:15" ht="33" customHeight="1" x14ac:dyDescent="0.2">
      <c r="A70" s="10" t="s">
        <v>16</v>
      </c>
      <c r="B70" s="6"/>
      <c r="C70" s="19"/>
      <c r="D70" s="15"/>
      <c r="E70" s="7">
        <f t="shared" si="2"/>
        <v>0</v>
      </c>
    </row>
    <row r="71" spans="1:15" ht="21" customHeight="1" x14ac:dyDescent="0.2">
      <c r="A71" s="10" t="s">
        <v>8</v>
      </c>
      <c r="B71" s="6"/>
      <c r="C71" s="19"/>
      <c r="D71" s="15"/>
      <c r="E71" s="7">
        <f t="shared" si="2"/>
        <v>0</v>
      </c>
    </row>
    <row r="72" spans="1:15" ht="33" customHeight="1" x14ac:dyDescent="0.2">
      <c r="A72" s="10" t="s">
        <v>93</v>
      </c>
      <c r="B72" s="6"/>
      <c r="C72" s="19"/>
      <c r="D72" s="15"/>
      <c r="E72" s="34">
        <v>0</v>
      </c>
    </row>
    <row r="73" spans="1:15" ht="30" customHeight="1" x14ac:dyDescent="0.2">
      <c r="A73" s="85" t="s">
        <v>1</v>
      </c>
      <c r="B73" s="85"/>
      <c r="C73" s="86"/>
      <c r="D73" s="87"/>
      <c r="E73" s="88">
        <f>SUM(E59:E71)</f>
        <v>0</v>
      </c>
    </row>
    <row r="74" spans="1:15" s="150" customFormat="1" ht="117.75" customHeight="1" x14ac:dyDescent="0.2">
      <c r="A74" s="151" t="s">
        <v>146</v>
      </c>
      <c r="B74" s="151" t="s">
        <v>129</v>
      </c>
      <c r="C74" s="147" t="s">
        <v>76</v>
      </c>
      <c r="D74" s="147" t="s">
        <v>10</v>
      </c>
      <c r="E74" s="148" t="s">
        <v>67</v>
      </c>
      <c r="F74" s="149"/>
      <c r="G74" s="149"/>
      <c r="H74" s="149"/>
      <c r="I74" s="149"/>
      <c r="J74" s="149"/>
      <c r="K74" s="149"/>
      <c r="L74" s="149"/>
      <c r="M74" s="149"/>
      <c r="N74" s="149"/>
      <c r="O74" s="149"/>
    </row>
    <row r="75" spans="1:15" ht="30" customHeight="1" x14ac:dyDescent="0.2">
      <c r="A75" s="83"/>
      <c r="B75" s="84"/>
      <c r="C75" s="77" t="s">
        <v>4</v>
      </c>
      <c r="D75" s="77" t="s">
        <v>5</v>
      </c>
      <c r="E75" s="78" t="s">
        <v>6</v>
      </c>
    </row>
    <row r="76" spans="1:15" ht="21" customHeight="1" x14ac:dyDescent="0.2">
      <c r="A76" s="5" t="s">
        <v>17</v>
      </c>
      <c r="B76" s="6"/>
      <c r="C76" s="19"/>
      <c r="D76" s="15"/>
      <c r="E76" s="7">
        <f>C76*D76</f>
        <v>0</v>
      </c>
    </row>
    <row r="77" spans="1:15" ht="21" customHeight="1" x14ac:dyDescent="0.2">
      <c r="A77" s="5" t="s">
        <v>18</v>
      </c>
      <c r="B77" s="6"/>
      <c r="C77" s="19"/>
      <c r="D77" s="15"/>
      <c r="E77" s="7">
        <f t="shared" ref="E77:E90" si="4">C77*D77</f>
        <v>0</v>
      </c>
    </row>
    <row r="78" spans="1:15" ht="33" customHeight="1" x14ac:dyDescent="0.2">
      <c r="A78" s="10" t="s">
        <v>19</v>
      </c>
      <c r="B78" s="6"/>
      <c r="C78" s="19"/>
      <c r="D78" s="15"/>
      <c r="E78" s="7">
        <f t="shared" si="4"/>
        <v>0</v>
      </c>
    </row>
    <row r="79" spans="1:15" ht="29.25" x14ac:dyDescent="0.2">
      <c r="A79" s="10" t="s">
        <v>20</v>
      </c>
      <c r="B79" s="6"/>
      <c r="C79" s="19"/>
      <c r="D79" s="15"/>
      <c r="E79" s="7">
        <f t="shared" si="4"/>
        <v>0</v>
      </c>
    </row>
    <row r="80" spans="1:15" ht="29.25" x14ac:dyDescent="0.2">
      <c r="A80" s="10" t="s">
        <v>21</v>
      </c>
      <c r="B80" s="6"/>
      <c r="C80" s="19"/>
      <c r="D80" s="15"/>
      <c r="E80" s="7">
        <f t="shared" si="4"/>
        <v>0</v>
      </c>
    </row>
    <row r="81" spans="1:15" ht="21" customHeight="1" x14ac:dyDescent="0.2">
      <c r="A81" s="10" t="s">
        <v>22</v>
      </c>
      <c r="B81" s="6"/>
      <c r="C81" s="19"/>
      <c r="D81" s="15"/>
      <c r="E81" s="7">
        <f t="shared" si="4"/>
        <v>0</v>
      </c>
    </row>
    <row r="82" spans="1:15" ht="33" customHeight="1" x14ac:dyDescent="0.2">
      <c r="A82" s="10" t="s">
        <v>23</v>
      </c>
      <c r="B82" s="6"/>
      <c r="C82" s="19"/>
      <c r="D82" s="15"/>
      <c r="E82" s="7">
        <f t="shared" si="4"/>
        <v>0</v>
      </c>
    </row>
    <row r="83" spans="1:15" ht="21" customHeight="1" x14ac:dyDescent="0.2">
      <c r="A83" s="10" t="s">
        <v>24</v>
      </c>
      <c r="B83" s="6"/>
      <c r="C83" s="19"/>
      <c r="D83" s="15"/>
      <c r="E83" s="7">
        <f t="shared" si="4"/>
        <v>0</v>
      </c>
    </row>
    <row r="84" spans="1:15" ht="33" customHeight="1" x14ac:dyDescent="0.2">
      <c r="A84" s="11" t="s">
        <v>25</v>
      </c>
      <c r="B84" s="6"/>
      <c r="C84" s="19"/>
      <c r="D84" s="15"/>
      <c r="E84" s="7">
        <f t="shared" si="4"/>
        <v>0</v>
      </c>
    </row>
    <row r="85" spans="1:15" ht="33" customHeight="1" x14ac:dyDescent="0.2">
      <c r="A85" s="10" t="s">
        <v>68</v>
      </c>
      <c r="B85" s="6"/>
      <c r="C85" s="19"/>
      <c r="D85" s="15"/>
      <c r="E85" s="7">
        <f t="shared" si="4"/>
        <v>0</v>
      </c>
    </row>
    <row r="86" spans="1:15" ht="30" customHeight="1" x14ac:dyDescent="0.2">
      <c r="A86" s="10" t="s">
        <v>26</v>
      </c>
      <c r="B86" s="6"/>
      <c r="C86" s="19"/>
      <c r="D86" s="15"/>
      <c r="E86" s="7">
        <f t="shared" si="4"/>
        <v>0</v>
      </c>
    </row>
    <row r="87" spans="1:15" ht="21" customHeight="1" x14ac:dyDescent="0.2">
      <c r="A87" s="10" t="s">
        <v>27</v>
      </c>
      <c r="B87" s="6"/>
      <c r="C87" s="19"/>
      <c r="D87" s="15"/>
      <c r="E87" s="7">
        <f t="shared" si="4"/>
        <v>0</v>
      </c>
    </row>
    <row r="88" spans="1:15" ht="33" customHeight="1" x14ac:dyDescent="0.2">
      <c r="A88" s="10" t="s">
        <v>28</v>
      </c>
      <c r="B88" s="6"/>
      <c r="C88" s="19"/>
      <c r="D88" s="15"/>
      <c r="E88" s="7">
        <f t="shared" si="4"/>
        <v>0</v>
      </c>
    </row>
    <row r="89" spans="1:15" ht="21" customHeight="1" x14ac:dyDescent="0.2">
      <c r="A89" s="10" t="s">
        <v>29</v>
      </c>
      <c r="B89" s="6"/>
      <c r="C89" s="19"/>
      <c r="D89" s="15"/>
      <c r="E89" s="7">
        <f t="shared" si="4"/>
        <v>0</v>
      </c>
    </row>
    <row r="90" spans="1:15" ht="21" customHeight="1" x14ac:dyDescent="0.2">
      <c r="A90" s="10" t="s">
        <v>69</v>
      </c>
      <c r="B90" s="6"/>
      <c r="C90" s="19"/>
      <c r="D90" s="15"/>
      <c r="E90" s="7">
        <f t="shared" si="4"/>
        <v>0</v>
      </c>
    </row>
    <row r="91" spans="1:15" ht="30" customHeight="1" x14ac:dyDescent="0.2">
      <c r="A91" s="85" t="s">
        <v>2</v>
      </c>
      <c r="B91" s="85"/>
      <c r="C91" s="86"/>
      <c r="D91" s="87"/>
      <c r="E91" s="88">
        <f>SUM(E76:E90)</f>
        <v>0</v>
      </c>
    </row>
    <row r="92" spans="1:15" s="122" customFormat="1" ht="12.75" customHeight="1" thickBot="1" x14ac:dyDescent="0.25">
      <c r="A92" s="21"/>
      <c r="B92" s="104"/>
      <c r="C92" s="120"/>
      <c r="D92" s="120"/>
      <c r="E92" s="120"/>
      <c r="F92" s="121"/>
      <c r="G92" s="121"/>
      <c r="H92" s="121"/>
      <c r="I92" s="121"/>
      <c r="J92" s="121"/>
      <c r="K92" s="121"/>
      <c r="L92" s="121"/>
      <c r="M92" s="121"/>
      <c r="N92" s="121"/>
      <c r="O92" s="121"/>
    </row>
    <row r="93" spans="1:15" ht="45.75" customHeight="1" x14ac:dyDescent="0.2">
      <c r="A93" s="559" t="s">
        <v>158</v>
      </c>
      <c r="B93" s="560"/>
      <c r="C93" s="123"/>
      <c r="D93" s="120"/>
      <c r="E93" s="124"/>
    </row>
    <row r="94" spans="1:15" ht="30" customHeight="1" x14ac:dyDescent="0.2">
      <c r="A94" s="89" t="s">
        <v>71</v>
      </c>
      <c r="B94" s="90">
        <f>E91+E73+E55</f>
        <v>0</v>
      </c>
      <c r="C94" s="123"/>
      <c r="D94" s="120"/>
      <c r="E94" s="124"/>
    </row>
    <row r="95" spans="1:15" ht="12.75" customHeight="1" x14ac:dyDescent="0.2">
      <c r="A95" s="59" t="s">
        <v>125</v>
      </c>
      <c r="B95" s="60">
        <v>0.05</v>
      </c>
      <c r="C95" s="123"/>
      <c r="D95" s="120"/>
      <c r="E95" s="124"/>
    </row>
    <row r="96" spans="1:15" s="127" customFormat="1" ht="30" customHeight="1" x14ac:dyDescent="0.25">
      <c r="A96" s="89" t="s">
        <v>3</v>
      </c>
      <c r="B96" s="91">
        <f>IF(B95&gt;0.05,"Le taux de majoration pour frais de gestion est plafonné à 5 %",E55*B95)</f>
        <v>0</v>
      </c>
      <c r="C96" s="125"/>
      <c r="D96" s="125"/>
      <c r="E96" s="125"/>
      <c r="F96" s="126"/>
      <c r="G96" s="126"/>
      <c r="H96" s="126"/>
      <c r="I96" s="126"/>
      <c r="J96" s="126"/>
      <c r="K96" s="126"/>
      <c r="L96" s="126"/>
      <c r="M96" s="126"/>
      <c r="N96" s="126"/>
      <c r="O96" s="126"/>
    </row>
    <row r="97" spans="1:5" ht="12.75" customHeight="1" x14ac:dyDescent="0.2">
      <c r="A97" s="128"/>
      <c r="B97" s="129"/>
      <c r="C97" s="123"/>
      <c r="D97" s="120"/>
      <c r="E97" s="124"/>
    </row>
    <row r="98" spans="1:5" s="130" customFormat="1" ht="30" customHeight="1" x14ac:dyDescent="0.25">
      <c r="A98" s="89" t="s">
        <v>122</v>
      </c>
      <c r="B98" s="91">
        <f>B94+B96</f>
        <v>0</v>
      </c>
      <c r="C98" s="125"/>
    </row>
    <row r="99" spans="1:5" ht="15.75" thickBot="1" x14ac:dyDescent="0.3">
      <c r="A99" s="51"/>
      <c r="B99" s="52"/>
      <c r="C99" s="13"/>
    </row>
    <row r="100" spans="1:5" ht="15" x14ac:dyDescent="0.25">
      <c r="A100" s="26"/>
      <c r="B100" s="12"/>
      <c r="C100" s="13"/>
    </row>
    <row r="101" spans="1:5" s="121" customFormat="1" ht="30" customHeight="1" x14ac:dyDescent="0.2">
      <c r="A101" s="76" t="s">
        <v>72</v>
      </c>
      <c r="B101" s="86">
        <f>C55</f>
        <v>0</v>
      </c>
      <c r="C101" s="123"/>
    </row>
    <row r="102" spans="1:5" x14ac:dyDescent="0.2">
      <c r="A102" s="131"/>
    </row>
    <row r="103" spans="1:5" ht="30" customHeight="1" x14ac:dyDescent="0.2">
      <c r="A103" s="76" t="s">
        <v>73</v>
      </c>
      <c r="B103" s="85">
        <f>B101/12</f>
        <v>0</v>
      </c>
      <c r="C103" s="132"/>
      <c r="D103" s="133"/>
      <c r="E103" s="132"/>
    </row>
    <row r="106" spans="1:5" ht="30" x14ac:dyDescent="0.25">
      <c r="A106" s="92" t="s">
        <v>168</v>
      </c>
      <c r="B106" s="93" t="str">
        <f>IF(B$98=0,"",(E55+B96)/B$98)</f>
        <v/>
      </c>
    </row>
    <row r="107" spans="1:5" ht="30" x14ac:dyDescent="0.25">
      <c r="A107" s="92" t="s">
        <v>169</v>
      </c>
      <c r="B107" s="93" t="str">
        <f>IF(B$98=0,"",E73/B$98)</f>
        <v/>
      </c>
    </row>
    <row r="108" spans="1:5" ht="30" x14ac:dyDescent="0.25">
      <c r="A108" s="92" t="s">
        <v>170</v>
      </c>
      <c r="B108" s="93" t="str">
        <f>IF(B$98=0,"",E91/B$98)</f>
        <v/>
      </c>
    </row>
    <row r="110" spans="1:5" ht="30" customHeight="1" x14ac:dyDescent="0.2">
      <c r="A110" s="76" t="s">
        <v>49</v>
      </c>
      <c r="B110" s="86" t="str">
        <f>IF(B98=0,"",B98/B6)</f>
        <v/>
      </c>
    </row>
    <row r="111" spans="1:5" ht="9" customHeight="1" x14ac:dyDescent="0.2"/>
    <row r="112" spans="1:5" ht="9" customHeight="1" x14ac:dyDescent="0.2"/>
    <row r="113" spans="1:15" ht="9" customHeight="1" x14ac:dyDescent="0.2"/>
    <row r="114" spans="1:15" ht="9" customHeight="1" x14ac:dyDescent="0.2"/>
    <row r="115" spans="1:15" ht="34.5" customHeight="1" thickBot="1" x14ac:dyDescent="0.25">
      <c r="A115" s="553" t="s">
        <v>117</v>
      </c>
      <c r="B115" s="554"/>
      <c r="C115" s="554"/>
      <c r="D115" s="554"/>
      <c r="E115" s="555"/>
    </row>
    <row r="116" spans="1:15" s="150" customFormat="1" ht="41.25" customHeight="1" x14ac:dyDescent="0.2">
      <c r="A116" s="569" t="s">
        <v>118</v>
      </c>
      <c r="B116" s="575" t="s">
        <v>131</v>
      </c>
      <c r="C116" s="575" t="s">
        <v>119</v>
      </c>
      <c r="D116" s="565" t="s">
        <v>120</v>
      </c>
      <c r="E116" s="566"/>
      <c r="F116" s="149"/>
      <c r="G116" s="149"/>
      <c r="H116" s="149"/>
      <c r="I116" s="149"/>
      <c r="J116" s="149"/>
      <c r="K116" s="149"/>
      <c r="L116" s="149"/>
      <c r="M116" s="149"/>
      <c r="N116" s="149"/>
      <c r="O116" s="149"/>
    </row>
    <row r="117" spans="1:15" s="150" customFormat="1" ht="15" hidden="1" customHeight="1" x14ac:dyDescent="0.2">
      <c r="A117" s="570"/>
      <c r="B117" s="576"/>
      <c r="C117" s="576"/>
      <c r="D117" s="567"/>
      <c r="E117" s="568"/>
      <c r="F117" s="149"/>
      <c r="G117" s="149"/>
      <c r="H117" s="149"/>
      <c r="I117" s="149"/>
      <c r="J117" s="149"/>
      <c r="K117" s="149"/>
      <c r="L117" s="149"/>
      <c r="M117" s="149"/>
      <c r="N117" s="149"/>
      <c r="O117" s="149"/>
    </row>
    <row r="118" spans="1:15" s="150" customFormat="1" ht="15" x14ac:dyDescent="0.2">
      <c r="A118" s="570"/>
      <c r="B118" s="576"/>
      <c r="C118" s="576"/>
      <c r="D118" s="561" t="s">
        <v>115</v>
      </c>
      <c r="E118" s="563" t="s">
        <v>116</v>
      </c>
      <c r="F118" s="149"/>
      <c r="G118" s="149"/>
      <c r="H118" s="149"/>
      <c r="I118" s="149"/>
      <c r="J118" s="149"/>
      <c r="K118" s="149"/>
      <c r="L118" s="149"/>
      <c r="M118" s="149"/>
      <c r="N118" s="149"/>
      <c r="O118" s="149"/>
    </row>
    <row r="119" spans="1:15" s="150" customFormat="1" ht="21" customHeight="1" thickBot="1" x14ac:dyDescent="0.25">
      <c r="A119" s="571"/>
      <c r="B119" s="576"/>
      <c r="C119" s="576"/>
      <c r="D119" s="562"/>
      <c r="E119" s="564"/>
      <c r="F119" s="149"/>
      <c r="G119" s="149"/>
      <c r="H119" s="149"/>
      <c r="I119" s="149"/>
      <c r="J119" s="149"/>
      <c r="K119" s="149"/>
      <c r="L119" s="149"/>
      <c r="M119" s="149"/>
      <c r="N119" s="149"/>
      <c r="O119" s="149"/>
    </row>
    <row r="120" spans="1:15" s="156" customFormat="1" ht="25.5" customHeight="1" x14ac:dyDescent="0.25">
      <c r="A120" s="556"/>
      <c r="B120" s="572"/>
      <c r="C120" s="152" t="s">
        <v>58</v>
      </c>
      <c r="D120" s="155"/>
      <c r="E120" s="155"/>
      <c r="F120" s="115"/>
      <c r="G120" s="115"/>
      <c r="H120" s="115"/>
      <c r="I120" s="115"/>
      <c r="J120" s="115"/>
      <c r="K120" s="115"/>
      <c r="L120" s="115"/>
      <c r="M120" s="115"/>
      <c r="N120" s="115"/>
      <c r="O120" s="115"/>
    </row>
    <row r="121" spans="1:15" s="156" customFormat="1" ht="25.5" customHeight="1" x14ac:dyDescent="0.25">
      <c r="A121" s="557"/>
      <c r="B121" s="573"/>
      <c r="C121" s="153" t="s">
        <v>59</v>
      </c>
      <c r="D121" s="157"/>
      <c r="E121" s="157"/>
      <c r="F121" s="115"/>
      <c r="G121" s="115"/>
      <c r="H121" s="115"/>
      <c r="I121" s="115"/>
      <c r="J121" s="115"/>
      <c r="K121" s="115"/>
      <c r="L121" s="115"/>
      <c r="M121" s="115"/>
      <c r="N121" s="115"/>
      <c r="O121" s="115"/>
    </row>
    <row r="122" spans="1:15" s="156" customFormat="1" ht="25.5" customHeight="1" x14ac:dyDescent="0.25">
      <c r="A122" s="557"/>
      <c r="B122" s="573"/>
      <c r="C122" s="153" t="s">
        <v>70</v>
      </c>
      <c r="D122" s="157"/>
      <c r="E122" s="157"/>
      <c r="F122" s="115"/>
      <c r="G122" s="115"/>
      <c r="H122" s="115"/>
      <c r="I122" s="115"/>
      <c r="J122" s="115"/>
      <c r="K122" s="115"/>
      <c r="L122" s="115"/>
      <c r="M122" s="115"/>
      <c r="N122" s="115"/>
      <c r="O122" s="115"/>
    </row>
    <row r="123" spans="1:15" s="156" customFormat="1" ht="25.5" customHeight="1" thickBot="1" x14ac:dyDescent="0.3">
      <c r="A123" s="558"/>
      <c r="B123" s="574"/>
      <c r="C123" s="154" t="s">
        <v>60</v>
      </c>
      <c r="D123" s="158"/>
      <c r="E123" s="158"/>
      <c r="F123" s="115"/>
      <c r="G123" s="115"/>
      <c r="H123" s="115"/>
      <c r="I123" s="115"/>
      <c r="J123" s="115"/>
      <c r="K123" s="115"/>
      <c r="L123" s="115"/>
      <c r="M123" s="115"/>
      <c r="N123" s="115"/>
      <c r="O123" s="115"/>
    </row>
    <row r="124" spans="1:15" s="156" customFormat="1" ht="25.5" customHeight="1" x14ac:dyDescent="0.25">
      <c r="A124" s="556"/>
      <c r="B124" s="572"/>
      <c r="C124" s="152" t="s">
        <v>58</v>
      </c>
      <c r="D124" s="155"/>
      <c r="E124" s="155"/>
      <c r="F124" s="115"/>
      <c r="G124" s="115"/>
      <c r="H124" s="115"/>
      <c r="I124" s="115"/>
      <c r="J124" s="115"/>
      <c r="K124" s="115"/>
      <c r="L124" s="115"/>
      <c r="M124" s="115"/>
      <c r="N124" s="115"/>
      <c r="O124" s="115"/>
    </row>
    <row r="125" spans="1:15" s="156" customFormat="1" ht="25.5" customHeight="1" x14ac:dyDescent="0.25">
      <c r="A125" s="557"/>
      <c r="B125" s="573"/>
      <c r="C125" s="153" t="s">
        <v>59</v>
      </c>
      <c r="D125" s="157"/>
      <c r="E125" s="157"/>
      <c r="F125" s="115"/>
      <c r="G125" s="115"/>
      <c r="H125" s="115"/>
      <c r="I125" s="115"/>
      <c r="J125" s="115"/>
      <c r="K125" s="115"/>
      <c r="L125" s="115"/>
      <c r="M125" s="115"/>
      <c r="N125" s="115"/>
      <c r="O125" s="115"/>
    </row>
    <row r="126" spans="1:15" s="156" customFormat="1" ht="25.5" customHeight="1" x14ac:dyDescent="0.25">
      <c r="A126" s="557"/>
      <c r="B126" s="573"/>
      <c r="C126" s="153" t="s">
        <v>70</v>
      </c>
      <c r="D126" s="157"/>
      <c r="E126" s="157"/>
      <c r="F126" s="115"/>
      <c r="G126" s="115"/>
      <c r="H126" s="115"/>
      <c r="I126" s="115"/>
      <c r="J126" s="115"/>
      <c r="K126" s="115"/>
      <c r="L126" s="115"/>
      <c r="M126" s="115"/>
      <c r="N126" s="115"/>
      <c r="O126" s="115"/>
    </row>
    <row r="127" spans="1:15" s="156" customFormat="1" ht="25.5" customHeight="1" thickBot="1" x14ac:dyDescent="0.3">
      <c r="A127" s="558"/>
      <c r="B127" s="574"/>
      <c r="C127" s="154" t="s">
        <v>60</v>
      </c>
      <c r="D127" s="158"/>
      <c r="E127" s="158"/>
      <c r="F127" s="115"/>
      <c r="G127" s="115"/>
      <c r="H127" s="115"/>
      <c r="I127" s="115"/>
      <c r="J127" s="115"/>
      <c r="K127" s="115"/>
      <c r="L127" s="115"/>
      <c r="M127" s="115"/>
      <c r="N127" s="115"/>
      <c r="O127" s="115"/>
    </row>
    <row r="128" spans="1:15" s="156" customFormat="1" ht="25.5" customHeight="1" x14ac:dyDescent="0.25">
      <c r="A128" s="556"/>
      <c r="B128" s="572"/>
      <c r="C128" s="152" t="s">
        <v>58</v>
      </c>
      <c r="D128" s="155"/>
      <c r="E128" s="155"/>
      <c r="F128" s="115"/>
      <c r="G128" s="115"/>
      <c r="H128" s="115"/>
      <c r="I128" s="115"/>
      <c r="J128" s="115"/>
      <c r="K128" s="115"/>
      <c r="L128" s="115"/>
      <c r="M128" s="115"/>
      <c r="N128" s="115"/>
      <c r="O128" s="115"/>
    </row>
    <row r="129" spans="1:15" s="156" customFormat="1" ht="25.5" customHeight="1" x14ac:dyDescent="0.25">
      <c r="A129" s="557"/>
      <c r="B129" s="573"/>
      <c r="C129" s="153" t="s">
        <v>59</v>
      </c>
      <c r="D129" s="157"/>
      <c r="E129" s="157"/>
      <c r="F129" s="115"/>
      <c r="G129" s="115"/>
      <c r="H129" s="115"/>
      <c r="I129" s="115"/>
      <c r="J129" s="115"/>
      <c r="K129" s="115"/>
      <c r="L129" s="115"/>
      <c r="M129" s="115"/>
      <c r="N129" s="115"/>
      <c r="O129" s="115"/>
    </row>
    <row r="130" spans="1:15" s="156" customFormat="1" ht="25.5" customHeight="1" x14ac:dyDescent="0.25">
      <c r="A130" s="557"/>
      <c r="B130" s="573"/>
      <c r="C130" s="153" t="s">
        <v>70</v>
      </c>
      <c r="D130" s="157"/>
      <c r="E130" s="157"/>
      <c r="F130" s="115"/>
      <c r="G130" s="115"/>
      <c r="H130" s="115"/>
      <c r="I130" s="115"/>
      <c r="J130" s="115"/>
      <c r="K130" s="115"/>
      <c r="L130" s="115"/>
      <c r="M130" s="115"/>
      <c r="N130" s="115"/>
      <c r="O130" s="115"/>
    </row>
    <row r="131" spans="1:15" s="156" customFormat="1" ht="25.5" customHeight="1" thickBot="1" x14ac:dyDescent="0.3">
      <c r="A131" s="558"/>
      <c r="B131" s="574"/>
      <c r="C131" s="154" t="s">
        <v>60</v>
      </c>
      <c r="D131" s="158"/>
      <c r="E131" s="158"/>
      <c r="F131" s="115"/>
      <c r="G131" s="115"/>
      <c r="H131" s="115"/>
      <c r="I131" s="115"/>
      <c r="J131" s="115"/>
      <c r="K131" s="115"/>
      <c r="L131" s="115"/>
      <c r="M131" s="115"/>
      <c r="N131" s="115"/>
      <c r="O131" s="115"/>
    </row>
    <row r="132" spans="1:15" ht="27.75" customHeight="1" x14ac:dyDescent="0.2">
      <c r="A132" s="134"/>
      <c r="B132" s="101"/>
      <c r="C132" s="94" t="s">
        <v>123</v>
      </c>
      <c r="D132" s="95">
        <f>SUM(D120:D131)</f>
        <v>0</v>
      </c>
      <c r="E132" s="160"/>
    </row>
    <row r="133" spans="1:15" ht="30" x14ac:dyDescent="0.2">
      <c r="A133" s="135"/>
      <c r="B133" s="136"/>
      <c r="C133" s="94" t="s">
        <v>126</v>
      </c>
      <c r="D133" s="160"/>
      <c r="E133" s="95">
        <f>SUM(E120:E131)</f>
        <v>0</v>
      </c>
    </row>
    <row r="134" spans="1:15" ht="15.75" thickBot="1" x14ac:dyDescent="0.25">
      <c r="A134" s="101"/>
      <c r="B134" s="101"/>
      <c r="C134" s="53"/>
      <c r="D134" s="137"/>
      <c r="E134" s="54"/>
    </row>
    <row r="135" spans="1:15" ht="15" x14ac:dyDescent="0.2">
      <c r="A135" s="138"/>
      <c r="B135" s="159" t="s">
        <v>121</v>
      </c>
      <c r="C135" s="53"/>
      <c r="D135" s="137"/>
      <c r="E135" s="54"/>
    </row>
    <row r="136" spans="1:15" ht="20.25" customHeight="1" x14ac:dyDescent="0.2">
      <c r="A136" s="55" t="s">
        <v>122</v>
      </c>
      <c r="B136" s="56">
        <f>B98</f>
        <v>0</v>
      </c>
      <c r="C136" s="18"/>
      <c r="D136" s="13"/>
    </row>
    <row r="137" spans="1:15" ht="20.25" customHeight="1" x14ac:dyDescent="0.2">
      <c r="A137" s="55" t="s">
        <v>123</v>
      </c>
      <c r="B137" s="56">
        <f>D132</f>
        <v>0</v>
      </c>
      <c r="C137" s="18"/>
      <c r="D137" s="13"/>
    </row>
    <row r="138" spans="1:15" ht="20.25" customHeight="1" thickBot="1" x14ac:dyDescent="0.25">
      <c r="A138" s="57" t="s">
        <v>124</v>
      </c>
      <c r="B138" s="58">
        <f>B136+B137</f>
        <v>0</v>
      </c>
    </row>
    <row r="149" spans="3:5" s="101" customFormat="1" x14ac:dyDescent="0.2">
      <c r="C149" s="139"/>
      <c r="D149" s="140"/>
      <c r="E149" s="139"/>
    </row>
    <row r="150" spans="3:5" s="101" customFormat="1" x14ac:dyDescent="0.2">
      <c r="C150" s="139"/>
      <c r="D150" s="140"/>
      <c r="E150" s="139"/>
    </row>
    <row r="151" spans="3:5" s="101" customFormat="1" x14ac:dyDescent="0.2">
      <c r="C151" s="139"/>
      <c r="D151" s="140"/>
      <c r="E151" s="139"/>
    </row>
    <row r="152" spans="3:5" s="101" customFormat="1" x14ac:dyDescent="0.2">
      <c r="C152" s="139"/>
      <c r="D152" s="140"/>
      <c r="E152" s="139"/>
    </row>
    <row r="153" spans="3:5" s="101" customFormat="1" x14ac:dyDescent="0.2">
      <c r="C153" s="139"/>
      <c r="D153" s="140"/>
      <c r="E153" s="139"/>
    </row>
    <row r="154" spans="3:5" s="101" customFormat="1" x14ac:dyDescent="0.2">
      <c r="C154" s="139"/>
      <c r="D154" s="140"/>
      <c r="E154" s="139"/>
    </row>
    <row r="155" spans="3:5" s="101" customFormat="1" x14ac:dyDescent="0.2">
      <c r="C155" s="139"/>
      <c r="D155" s="140"/>
      <c r="E155" s="139"/>
    </row>
    <row r="156" spans="3:5" s="101" customFormat="1" x14ac:dyDescent="0.2">
      <c r="C156" s="139"/>
      <c r="D156" s="140"/>
      <c r="E156" s="139"/>
    </row>
    <row r="157" spans="3:5" s="101" customFormat="1" x14ac:dyDescent="0.2">
      <c r="C157" s="139"/>
      <c r="D157" s="140"/>
      <c r="E157" s="139"/>
    </row>
    <row r="158" spans="3:5" s="101" customFormat="1" x14ac:dyDescent="0.2">
      <c r="C158" s="139"/>
      <c r="D158" s="140"/>
      <c r="E158" s="139"/>
    </row>
    <row r="159" spans="3:5" s="101" customFormat="1" x14ac:dyDescent="0.2">
      <c r="C159" s="139"/>
      <c r="D159" s="140"/>
      <c r="E159" s="139"/>
    </row>
    <row r="160" spans="3:5" s="101" customFormat="1" x14ac:dyDescent="0.2">
      <c r="C160" s="139"/>
      <c r="D160" s="140"/>
      <c r="E160" s="139"/>
    </row>
    <row r="161" spans="3:5" s="101" customFormat="1" x14ac:dyDescent="0.2">
      <c r="C161" s="139"/>
      <c r="D161" s="140"/>
      <c r="E161" s="139"/>
    </row>
    <row r="162" spans="3:5" s="101" customFormat="1" x14ac:dyDescent="0.2">
      <c r="C162" s="139"/>
      <c r="D162" s="140"/>
      <c r="E162" s="139"/>
    </row>
    <row r="163" spans="3:5" s="101" customFormat="1" x14ac:dyDescent="0.2">
      <c r="C163" s="139"/>
      <c r="D163" s="140"/>
      <c r="E163" s="139"/>
    </row>
    <row r="164" spans="3:5" s="101" customFormat="1" x14ac:dyDescent="0.2">
      <c r="C164" s="139"/>
      <c r="D164" s="140"/>
      <c r="E164" s="139"/>
    </row>
    <row r="165" spans="3:5" s="101" customFormat="1" x14ac:dyDescent="0.2">
      <c r="C165" s="139"/>
      <c r="D165" s="140"/>
      <c r="E165" s="139"/>
    </row>
    <row r="166" spans="3:5" s="101" customFormat="1" x14ac:dyDescent="0.2">
      <c r="C166" s="139"/>
      <c r="D166" s="140"/>
      <c r="E166" s="139"/>
    </row>
    <row r="167" spans="3:5" s="101" customFormat="1" x14ac:dyDescent="0.2">
      <c r="C167" s="139"/>
      <c r="D167" s="140"/>
      <c r="E167" s="139"/>
    </row>
    <row r="168" spans="3:5" s="101" customFormat="1" x14ac:dyDescent="0.2">
      <c r="C168" s="139"/>
      <c r="D168" s="140"/>
      <c r="E168" s="139"/>
    </row>
    <row r="169" spans="3:5" s="101" customFormat="1" x14ac:dyDescent="0.2">
      <c r="C169" s="139"/>
      <c r="D169" s="140"/>
      <c r="E169" s="139"/>
    </row>
    <row r="170" spans="3:5" s="101" customFormat="1" x14ac:dyDescent="0.2">
      <c r="C170" s="139"/>
      <c r="D170" s="140"/>
      <c r="E170" s="139"/>
    </row>
    <row r="171" spans="3:5" s="101" customFormat="1" x14ac:dyDescent="0.2">
      <c r="C171" s="139"/>
      <c r="D171" s="140"/>
      <c r="E171" s="139"/>
    </row>
    <row r="172" spans="3:5" s="101" customFormat="1" x14ac:dyDescent="0.2">
      <c r="C172" s="139"/>
      <c r="D172" s="140"/>
      <c r="E172" s="139"/>
    </row>
    <row r="173" spans="3:5" s="101" customFormat="1" x14ac:dyDescent="0.2">
      <c r="C173" s="139"/>
      <c r="D173" s="140"/>
      <c r="E173" s="139"/>
    </row>
    <row r="174" spans="3:5" s="101" customFormat="1" x14ac:dyDescent="0.2">
      <c r="C174" s="139"/>
      <c r="D174" s="140"/>
      <c r="E174" s="139"/>
    </row>
    <row r="175" spans="3:5" s="101" customFormat="1" x14ac:dyDescent="0.2">
      <c r="C175" s="139"/>
      <c r="D175" s="140"/>
      <c r="E175" s="139"/>
    </row>
    <row r="176" spans="3:5" s="101" customFormat="1" x14ac:dyDescent="0.2">
      <c r="C176" s="139"/>
      <c r="D176" s="140"/>
      <c r="E176" s="139"/>
    </row>
    <row r="177" spans="3:5" s="101" customFormat="1" x14ac:dyDescent="0.2">
      <c r="C177" s="139"/>
      <c r="D177" s="140"/>
      <c r="E177" s="139"/>
    </row>
    <row r="178" spans="3:5" s="101" customFormat="1" x14ac:dyDescent="0.2">
      <c r="C178" s="139"/>
      <c r="D178" s="140"/>
      <c r="E178" s="139"/>
    </row>
    <row r="179" spans="3:5" s="101" customFormat="1" x14ac:dyDescent="0.2">
      <c r="C179" s="139"/>
      <c r="D179" s="140"/>
      <c r="E179" s="139"/>
    </row>
    <row r="180" spans="3:5" s="101" customFormat="1" x14ac:dyDescent="0.2">
      <c r="C180" s="139"/>
      <c r="D180" s="140"/>
      <c r="E180" s="139"/>
    </row>
    <row r="181" spans="3:5" s="101" customFormat="1" x14ac:dyDescent="0.2">
      <c r="C181" s="139"/>
      <c r="D181" s="140"/>
      <c r="E181" s="139"/>
    </row>
    <row r="182" spans="3:5" s="101" customFormat="1" x14ac:dyDescent="0.2">
      <c r="C182" s="139"/>
      <c r="D182" s="140"/>
      <c r="E182" s="139"/>
    </row>
    <row r="183" spans="3:5" s="101" customFormat="1" x14ac:dyDescent="0.2">
      <c r="C183" s="139"/>
      <c r="D183" s="140"/>
      <c r="E183" s="139"/>
    </row>
    <row r="184" spans="3:5" s="101" customFormat="1" x14ac:dyDescent="0.2">
      <c r="C184" s="139"/>
      <c r="D184" s="140"/>
      <c r="E184" s="139"/>
    </row>
    <row r="185" spans="3:5" s="101" customFormat="1" x14ac:dyDescent="0.2">
      <c r="C185" s="139"/>
      <c r="D185" s="140"/>
      <c r="E185" s="139"/>
    </row>
    <row r="186" spans="3:5" s="101" customFormat="1" x14ac:dyDescent="0.2">
      <c r="C186" s="139"/>
      <c r="D186" s="140"/>
      <c r="E186" s="139"/>
    </row>
    <row r="187" spans="3:5" s="101" customFormat="1" x14ac:dyDescent="0.2">
      <c r="C187" s="139"/>
      <c r="D187" s="140"/>
      <c r="E187" s="139"/>
    </row>
    <row r="188" spans="3:5" s="101" customFormat="1" x14ac:dyDescent="0.2">
      <c r="C188" s="139"/>
      <c r="D188" s="140"/>
      <c r="E188" s="139"/>
    </row>
    <row r="189" spans="3:5" s="101" customFormat="1" x14ac:dyDescent="0.2">
      <c r="C189" s="139"/>
      <c r="D189" s="140"/>
      <c r="E189" s="139"/>
    </row>
    <row r="190" spans="3:5" s="101" customFormat="1" x14ac:dyDescent="0.2">
      <c r="C190" s="139"/>
      <c r="D190" s="140"/>
      <c r="E190" s="139"/>
    </row>
    <row r="191" spans="3:5" s="101" customFormat="1" x14ac:dyDescent="0.2">
      <c r="C191" s="139"/>
      <c r="D191" s="140"/>
      <c r="E191" s="139"/>
    </row>
    <row r="192" spans="3:5" s="101" customFormat="1" x14ac:dyDescent="0.2">
      <c r="C192" s="139"/>
      <c r="D192" s="140"/>
      <c r="E192" s="139"/>
    </row>
    <row r="193" spans="3:5" s="101" customFormat="1" x14ac:dyDescent="0.2">
      <c r="C193" s="139"/>
      <c r="D193" s="140"/>
      <c r="E193" s="139"/>
    </row>
    <row r="194" spans="3:5" s="101" customFormat="1" x14ac:dyDescent="0.2">
      <c r="C194" s="139"/>
      <c r="D194" s="140"/>
      <c r="E194" s="139"/>
    </row>
    <row r="195" spans="3:5" s="101" customFormat="1" x14ac:dyDescent="0.2">
      <c r="C195" s="139"/>
      <c r="D195" s="140"/>
      <c r="E195" s="139"/>
    </row>
    <row r="196" spans="3:5" s="101" customFormat="1" x14ac:dyDescent="0.2">
      <c r="C196" s="139"/>
      <c r="D196" s="140"/>
      <c r="E196" s="139"/>
    </row>
    <row r="197" spans="3:5" s="101" customFormat="1" x14ac:dyDescent="0.2">
      <c r="C197" s="139"/>
      <c r="D197" s="140"/>
      <c r="E197" s="139"/>
    </row>
    <row r="198" spans="3:5" s="101" customFormat="1" x14ac:dyDescent="0.2">
      <c r="C198" s="139"/>
      <c r="D198" s="140"/>
      <c r="E198" s="139"/>
    </row>
    <row r="199" spans="3:5" s="101" customFormat="1" x14ac:dyDescent="0.2">
      <c r="C199" s="139"/>
      <c r="D199" s="140"/>
      <c r="E199" s="139"/>
    </row>
    <row r="200" spans="3:5" s="101" customFormat="1" x14ac:dyDescent="0.2">
      <c r="C200" s="139"/>
      <c r="D200" s="140"/>
      <c r="E200" s="139"/>
    </row>
    <row r="201" spans="3:5" s="101" customFormat="1" x14ac:dyDescent="0.2">
      <c r="C201" s="139"/>
      <c r="D201" s="140"/>
      <c r="E201" s="139"/>
    </row>
    <row r="202" spans="3:5" s="101" customFormat="1" x14ac:dyDescent="0.2">
      <c r="C202" s="139"/>
      <c r="D202" s="140"/>
      <c r="E202" s="139"/>
    </row>
    <row r="203" spans="3:5" s="101" customFormat="1" x14ac:dyDescent="0.2">
      <c r="C203" s="139"/>
      <c r="D203" s="140"/>
      <c r="E203" s="139"/>
    </row>
    <row r="204" spans="3:5" s="101" customFormat="1" x14ac:dyDescent="0.2">
      <c r="C204" s="139"/>
      <c r="D204" s="140"/>
      <c r="E204" s="139"/>
    </row>
    <row r="205" spans="3:5" s="101" customFormat="1" x14ac:dyDescent="0.2">
      <c r="C205" s="139"/>
      <c r="D205" s="140"/>
      <c r="E205" s="139"/>
    </row>
    <row r="206" spans="3:5" s="101" customFormat="1" x14ac:dyDescent="0.2">
      <c r="C206" s="139"/>
      <c r="D206" s="140"/>
      <c r="E206" s="139"/>
    </row>
    <row r="207" spans="3:5" s="101" customFormat="1" x14ac:dyDescent="0.2">
      <c r="C207" s="139"/>
      <c r="D207" s="140"/>
      <c r="E207" s="139"/>
    </row>
    <row r="208" spans="3:5" s="101" customFormat="1" x14ac:dyDescent="0.2">
      <c r="C208" s="139"/>
      <c r="D208" s="140"/>
      <c r="E208" s="139"/>
    </row>
    <row r="209" spans="3:5" s="101" customFormat="1" x14ac:dyDescent="0.2">
      <c r="C209" s="139"/>
      <c r="D209" s="140"/>
      <c r="E209" s="139"/>
    </row>
    <row r="210" spans="3:5" s="101" customFormat="1" x14ac:dyDescent="0.2">
      <c r="C210" s="139"/>
      <c r="D210" s="140"/>
      <c r="E210" s="139"/>
    </row>
    <row r="211" spans="3:5" s="101" customFormat="1" x14ac:dyDescent="0.2">
      <c r="C211" s="139"/>
      <c r="D211" s="140"/>
      <c r="E211" s="139"/>
    </row>
    <row r="212" spans="3:5" s="101" customFormat="1" x14ac:dyDescent="0.2">
      <c r="C212" s="139"/>
      <c r="D212" s="140"/>
      <c r="E212" s="139"/>
    </row>
    <row r="213" spans="3:5" s="101" customFormat="1" x14ac:dyDescent="0.2">
      <c r="C213" s="139"/>
      <c r="D213" s="140"/>
      <c r="E213" s="139"/>
    </row>
    <row r="214" spans="3:5" s="101" customFormat="1" x14ac:dyDescent="0.2">
      <c r="C214" s="139"/>
      <c r="D214" s="140"/>
      <c r="E214" s="139"/>
    </row>
    <row r="215" spans="3:5" s="101" customFormat="1" x14ac:dyDescent="0.2">
      <c r="C215" s="139"/>
      <c r="D215" s="140"/>
      <c r="E215" s="139"/>
    </row>
    <row r="216" spans="3:5" s="101" customFormat="1" x14ac:dyDescent="0.2">
      <c r="C216" s="139"/>
      <c r="D216" s="140"/>
      <c r="E216" s="139"/>
    </row>
    <row r="217" spans="3:5" s="101" customFormat="1" x14ac:dyDescent="0.2">
      <c r="C217" s="139"/>
      <c r="D217" s="140"/>
      <c r="E217" s="139"/>
    </row>
    <row r="218" spans="3:5" s="101" customFormat="1" x14ac:dyDescent="0.2">
      <c r="C218" s="139"/>
      <c r="D218" s="140"/>
      <c r="E218" s="139"/>
    </row>
    <row r="219" spans="3:5" s="101" customFormat="1" x14ac:dyDescent="0.2">
      <c r="C219" s="139"/>
      <c r="D219" s="140"/>
      <c r="E219" s="139"/>
    </row>
    <row r="220" spans="3:5" s="101" customFormat="1" x14ac:dyDescent="0.2">
      <c r="C220" s="139"/>
      <c r="D220" s="140"/>
      <c r="E220" s="139"/>
    </row>
    <row r="221" spans="3:5" s="101" customFormat="1" x14ac:dyDescent="0.2">
      <c r="C221" s="139"/>
      <c r="D221" s="140"/>
      <c r="E221" s="139"/>
    </row>
    <row r="222" spans="3:5" s="101" customFormat="1" x14ac:dyDescent="0.2">
      <c r="C222" s="139"/>
      <c r="D222" s="140"/>
      <c r="E222" s="139"/>
    </row>
    <row r="223" spans="3:5" s="101" customFormat="1" x14ac:dyDescent="0.2">
      <c r="C223" s="139"/>
      <c r="D223" s="140"/>
      <c r="E223" s="139"/>
    </row>
    <row r="224" spans="3:5" s="101" customFormat="1" x14ac:dyDescent="0.2">
      <c r="C224" s="139"/>
      <c r="D224" s="140"/>
      <c r="E224" s="139"/>
    </row>
    <row r="225" spans="3:5" s="101" customFormat="1" x14ac:dyDescent="0.2">
      <c r="C225" s="139"/>
      <c r="D225" s="140"/>
      <c r="E225" s="139"/>
    </row>
    <row r="226" spans="3:5" s="101" customFormat="1" x14ac:dyDescent="0.2">
      <c r="C226" s="139"/>
      <c r="D226" s="140"/>
      <c r="E226" s="139"/>
    </row>
    <row r="227" spans="3:5" s="101" customFormat="1" x14ac:dyDescent="0.2">
      <c r="C227" s="139"/>
      <c r="D227" s="140"/>
      <c r="E227" s="139"/>
    </row>
    <row r="228" spans="3:5" s="101" customFormat="1" x14ac:dyDescent="0.2">
      <c r="C228" s="139"/>
      <c r="D228" s="140"/>
      <c r="E228" s="139"/>
    </row>
    <row r="229" spans="3:5" s="101" customFormat="1" x14ac:dyDescent="0.2">
      <c r="C229" s="139"/>
      <c r="D229" s="140"/>
      <c r="E229" s="139"/>
    </row>
    <row r="230" spans="3:5" s="101" customFormat="1" x14ac:dyDescent="0.2">
      <c r="C230" s="139"/>
      <c r="D230" s="140"/>
      <c r="E230" s="139"/>
    </row>
    <row r="231" spans="3:5" s="101" customFormat="1" x14ac:dyDescent="0.2">
      <c r="C231" s="139"/>
      <c r="D231" s="140"/>
      <c r="E231" s="139"/>
    </row>
    <row r="232" spans="3:5" s="101" customFormat="1" x14ac:dyDescent="0.2">
      <c r="C232" s="139"/>
      <c r="D232" s="140"/>
      <c r="E232" s="139"/>
    </row>
    <row r="233" spans="3:5" s="101" customFormat="1" x14ac:dyDescent="0.2">
      <c r="C233" s="139"/>
      <c r="D233" s="140"/>
      <c r="E233" s="139"/>
    </row>
    <row r="234" spans="3:5" s="101" customFormat="1" x14ac:dyDescent="0.2">
      <c r="C234" s="139"/>
      <c r="D234" s="140"/>
      <c r="E234" s="139"/>
    </row>
    <row r="235" spans="3:5" s="101" customFormat="1" x14ac:dyDescent="0.2">
      <c r="C235" s="139"/>
      <c r="D235" s="140"/>
      <c r="E235" s="139"/>
    </row>
    <row r="236" spans="3:5" s="101" customFormat="1" x14ac:dyDescent="0.2">
      <c r="C236" s="139"/>
      <c r="D236" s="140"/>
      <c r="E236" s="139"/>
    </row>
    <row r="237" spans="3:5" s="101" customFormat="1" x14ac:dyDescent="0.2">
      <c r="C237" s="139"/>
      <c r="D237" s="140"/>
      <c r="E237" s="139"/>
    </row>
    <row r="238" spans="3:5" s="101" customFormat="1" x14ac:dyDescent="0.2">
      <c r="C238" s="139"/>
      <c r="D238" s="140"/>
      <c r="E238" s="139"/>
    </row>
    <row r="239" spans="3:5" s="101" customFormat="1" x14ac:dyDescent="0.2">
      <c r="C239" s="139"/>
      <c r="D239" s="140"/>
      <c r="E239" s="139"/>
    </row>
    <row r="240" spans="3:5" s="101" customFormat="1" x14ac:dyDescent="0.2">
      <c r="C240" s="139"/>
      <c r="D240" s="140"/>
      <c r="E240" s="139"/>
    </row>
    <row r="241" spans="3:5" s="101" customFormat="1" x14ac:dyDescent="0.2">
      <c r="C241" s="139"/>
      <c r="D241" s="140"/>
      <c r="E241" s="139"/>
    </row>
    <row r="242" spans="3:5" s="101" customFormat="1" x14ac:dyDescent="0.2">
      <c r="C242" s="139"/>
      <c r="D242" s="140"/>
      <c r="E242" s="139"/>
    </row>
    <row r="243" spans="3:5" s="101" customFormat="1" x14ac:dyDescent="0.2">
      <c r="C243" s="139"/>
      <c r="D243" s="140"/>
      <c r="E243" s="139"/>
    </row>
    <row r="244" spans="3:5" s="101" customFormat="1" x14ac:dyDescent="0.2">
      <c r="C244" s="139"/>
      <c r="D244" s="140"/>
      <c r="E244" s="139"/>
    </row>
    <row r="245" spans="3:5" s="101" customFormat="1" x14ac:dyDescent="0.2">
      <c r="C245" s="139"/>
      <c r="D245" s="140"/>
      <c r="E245" s="139"/>
    </row>
    <row r="246" spans="3:5" s="101" customFormat="1" x14ac:dyDescent="0.2">
      <c r="C246" s="139"/>
      <c r="D246" s="140"/>
      <c r="E246" s="139"/>
    </row>
    <row r="247" spans="3:5" s="101" customFormat="1" x14ac:dyDescent="0.2">
      <c r="C247" s="139"/>
      <c r="D247" s="140"/>
      <c r="E247" s="139"/>
    </row>
    <row r="248" spans="3:5" s="101" customFormat="1" x14ac:dyDescent="0.2">
      <c r="C248" s="139"/>
      <c r="D248" s="140"/>
      <c r="E248" s="139"/>
    </row>
    <row r="249" spans="3:5" s="101" customFormat="1" x14ac:dyDescent="0.2">
      <c r="C249" s="139"/>
      <c r="D249" s="140"/>
      <c r="E249" s="139"/>
    </row>
    <row r="250" spans="3:5" s="101" customFormat="1" x14ac:dyDescent="0.2">
      <c r="C250" s="139"/>
      <c r="D250" s="140"/>
      <c r="E250" s="139"/>
    </row>
    <row r="251" spans="3:5" s="101" customFormat="1" x14ac:dyDescent="0.2">
      <c r="C251" s="139"/>
      <c r="D251" s="140"/>
      <c r="E251" s="139"/>
    </row>
    <row r="252" spans="3:5" s="101" customFormat="1" x14ac:dyDescent="0.2">
      <c r="C252" s="139"/>
      <c r="D252" s="140"/>
      <c r="E252" s="139"/>
    </row>
    <row r="253" spans="3:5" s="101" customFormat="1" x14ac:dyDescent="0.2">
      <c r="C253" s="139"/>
      <c r="D253" s="140"/>
      <c r="E253" s="139"/>
    </row>
    <row r="254" spans="3:5" s="101" customFormat="1" x14ac:dyDescent="0.2">
      <c r="C254" s="139"/>
      <c r="D254" s="140"/>
      <c r="E254" s="139"/>
    </row>
    <row r="255" spans="3:5" s="101" customFormat="1" x14ac:dyDescent="0.2">
      <c r="C255" s="139"/>
      <c r="D255" s="140"/>
      <c r="E255" s="139"/>
    </row>
    <row r="256" spans="3:5" s="101" customFormat="1" x14ac:dyDescent="0.2">
      <c r="C256" s="139"/>
      <c r="D256" s="140"/>
      <c r="E256" s="139"/>
    </row>
    <row r="257" spans="3:5" s="101" customFormat="1" x14ac:dyDescent="0.2">
      <c r="C257" s="139"/>
      <c r="D257" s="140"/>
      <c r="E257" s="139"/>
    </row>
    <row r="258" spans="3:5" s="101" customFormat="1" x14ac:dyDescent="0.2">
      <c r="C258" s="139"/>
      <c r="D258" s="140"/>
      <c r="E258" s="139"/>
    </row>
    <row r="259" spans="3:5" s="101" customFormat="1" x14ac:dyDescent="0.2">
      <c r="C259" s="139"/>
      <c r="D259" s="140"/>
      <c r="E259" s="139"/>
    </row>
    <row r="260" spans="3:5" s="101" customFormat="1" x14ac:dyDescent="0.2">
      <c r="C260" s="139"/>
      <c r="D260" s="140"/>
      <c r="E260" s="139"/>
    </row>
    <row r="261" spans="3:5" s="101" customFormat="1" x14ac:dyDescent="0.2">
      <c r="C261" s="139"/>
      <c r="D261" s="140"/>
      <c r="E261" s="139"/>
    </row>
    <row r="262" spans="3:5" s="101" customFormat="1" x14ac:dyDescent="0.2">
      <c r="C262" s="139"/>
      <c r="D262" s="140"/>
      <c r="E262" s="139"/>
    </row>
    <row r="263" spans="3:5" s="101" customFormat="1" x14ac:dyDescent="0.2">
      <c r="C263" s="139"/>
      <c r="D263" s="140"/>
      <c r="E263" s="139"/>
    </row>
    <row r="264" spans="3:5" s="101" customFormat="1" x14ac:dyDescent="0.2">
      <c r="C264" s="139"/>
      <c r="D264" s="140"/>
      <c r="E264" s="139"/>
    </row>
    <row r="265" spans="3:5" s="101" customFormat="1" x14ac:dyDescent="0.2">
      <c r="C265" s="139"/>
      <c r="D265" s="140"/>
      <c r="E265" s="139"/>
    </row>
    <row r="266" spans="3:5" s="101" customFormat="1" x14ac:dyDescent="0.2">
      <c r="C266" s="139"/>
      <c r="D266" s="140"/>
      <c r="E266" s="139"/>
    </row>
    <row r="267" spans="3:5" s="101" customFormat="1" x14ac:dyDescent="0.2">
      <c r="C267" s="139"/>
      <c r="D267" s="140"/>
      <c r="E267" s="139"/>
    </row>
    <row r="268" spans="3:5" s="101" customFormat="1" x14ac:dyDescent="0.2">
      <c r="C268" s="139"/>
      <c r="D268" s="140"/>
      <c r="E268" s="139"/>
    </row>
    <row r="269" spans="3:5" s="101" customFormat="1" x14ac:dyDescent="0.2">
      <c r="C269" s="139"/>
      <c r="D269" s="140"/>
      <c r="E269" s="139"/>
    </row>
    <row r="270" spans="3:5" s="101" customFormat="1" x14ac:dyDescent="0.2">
      <c r="C270" s="139"/>
      <c r="D270" s="140"/>
      <c r="E270" s="139"/>
    </row>
    <row r="271" spans="3:5" s="101" customFormat="1" x14ac:dyDescent="0.2">
      <c r="C271" s="139"/>
      <c r="D271" s="140"/>
      <c r="E271" s="139"/>
    </row>
    <row r="272" spans="3:5" s="101" customFormat="1" x14ac:dyDescent="0.2">
      <c r="C272" s="139"/>
      <c r="D272" s="140"/>
      <c r="E272" s="139"/>
    </row>
    <row r="273" spans="3:5" s="101" customFormat="1" x14ac:dyDescent="0.2">
      <c r="C273" s="139"/>
      <c r="D273" s="140"/>
      <c r="E273" s="139"/>
    </row>
    <row r="274" spans="3:5" s="101" customFormat="1" x14ac:dyDescent="0.2">
      <c r="C274" s="139"/>
      <c r="D274" s="140"/>
      <c r="E274" s="139"/>
    </row>
    <row r="275" spans="3:5" s="101" customFormat="1" x14ac:dyDescent="0.2">
      <c r="C275" s="139"/>
      <c r="D275" s="140"/>
      <c r="E275" s="139"/>
    </row>
    <row r="276" spans="3:5" s="101" customFormat="1" x14ac:dyDescent="0.2">
      <c r="C276" s="139"/>
      <c r="D276" s="140"/>
      <c r="E276" s="139"/>
    </row>
    <row r="277" spans="3:5" s="101" customFormat="1" x14ac:dyDescent="0.2">
      <c r="C277" s="139"/>
      <c r="D277" s="140"/>
      <c r="E277" s="139"/>
    </row>
    <row r="278" spans="3:5" s="101" customFormat="1" x14ac:dyDescent="0.2">
      <c r="C278" s="139"/>
      <c r="D278" s="140"/>
      <c r="E278" s="139"/>
    </row>
    <row r="279" spans="3:5" s="101" customFormat="1" x14ac:dyDescent="0.2">
      <c r="C279" s="139"/>
      <c r="D279" s="140"/>
      <c r="E279" s="139"/>
    </row>
    <row r="280" spans="3:5" s="101" customFormat="1" x14ac:dyDescent="0.2">
      <c r="C280" s="139"/>
      <c r="D280" s="140"/>
      <c r="E280" s="139"/>
    </row>
    <row r="281" spans="3:5" s="101" customFormat="1" x14ac:dyDescent="0.2">
      <c r="C281" s="139"/>
      <c r="D281" s="140"/>
      <c r="E281" s="139"/>
    </row>
    <row r="282" spans="3:5" s="101" customFormat="1" x14ac:dyDescent="0.2">
      <c r="C282" s="139"/>
      <c r="D282" s="140"/>
      <c r="E282" s="139"/>
    </row>
    <row r="283" spans="3:5" s="101" customFormat="1" x14ac:dyDescent="0.2">
      <c r="C283" s="139"/>
      <c r="D283" s="140"/>
      <c r="E283" s="139"/>
    </row>
    <row r="284" spans="3:5" s="101" customFormat="1" x14ac:dyDescent="0.2">
      <c r="C284" s="139"/>
      <c r="D284" s="140"/>
      <c r="E284" s="139"/>
    </row>
    <row r="285" spans="3:5" s="101" customFormat="1" x14ac:dyDescent="0.2">
      <c r="C285" s="139"/>
      <c r="D285" s="140"/>
      <c r="E285" s="139"/>
    </row>
    <row r="286" spans="3:5" s="101" customFormat="1" x14ac:dyDescent="0.2">
      <c r="C286" s="139"/>
      <c r="D286" s="140"/>
      <c r="E286" s="139"/>
    </row>
    <row r="287" spans="3:5" s="101" customFormat="1" x14ac:dyDescent="0.2">
      <c r="C287" s="139"/>
      <c r="D287" s="140"/>
      <c r="E287" s="139"/>
    </row>
    <row r="288" spans="3:5" s="101" customFormat="1" x14ac:dyDescent="0.2">
      <c r="C288" s="139"/>
      <c r="D288" s="140"/>
      <c r="E288" s="139"/>
    </row>
    <row r="289" spans="3:5" s="101" customFormat="1" x14ac:dyDescent="0.2">
      <c r="C289" s="139"/>
      <c r="D289" s="140"/>
      <c r="E289" s="139"/>
    </row>
    <row r="290" spans="3:5" s="101" customFormat="1" x14ac:dyDescent="0.2">
      <c r="C290" s="139"/>
      <c r="D290" s="140"/>
      <c r="E290" s="139"/>
    </row>
    <row r="291" spans="3:5" s="101" customFormat="1" x14ac:dyDescent="0.2">
      <c r="C291" s="139"/>
      <c r="D291" s="140"/>
      <c r="E291" s="139"/>
    </row>
    <row r="292" spans="3:5" s="101" customFormat="1" x14ac:dyDescent="0.2">
      <c r="C292" s="139"/>
      <c r="D292" s="140"/>
      <c r="E292" s="139"/>
    </row>
    <row r="293" spans="3:5" s="101" customFormat="1" x14ac:dyDescent="0.2">
      <c r="C293" s="139"/>
      <c r="D293" s="140"/>
      <c r="E293" s="139"/>
    </row>
    <row r="294" spans="3:5" s="101" customFormat="1" x14ac:dyDescent="0.2">
      <c r="C294" s="139"/>
      <c r="D294" s="140"/>
      <c r="E294" s="139"/>
    </row>
    <row r="295" spans="3:5" s="101" customFormat="1" x14ac:dyDescent="0.2">
      <c r="C295" s="139"/>
      <c r="D295" s="140"/>
      <c r="E295" s="139"/>
    </row>
    <row r="296" spans="3:5" s="101" customFormat="1" x14ac:dyDescent="0.2">
      <c r="C296" s="139"/>
      <c r="D296" s="140"/>
      <c r="E296" s="139"/>
    </row>
    <row r="297" spans="3:5" s="101" customFormat="1" x14ac:dyDescent="0.2">
      <c r="C297" s="139"/>
      <c r="D297" s="140"/>
      <c r="E297" s="139"/>
    </row>
    <row r="298" spans="3:5" s="101" customFormat="1" x14ac:dyDescent="0.2">
      <c r="C298" s="139"/>
      <c r="D298" s="140"/>
      <c r="E298" s="139"/>
    </row>
    <row r="299" spans="3:5" s="101" customFormat="1" x14ac:dyDescent="0.2">
      <c r="C299" s="139"/>
      <c r="D299" s="140"/>
      <c r="E299" s="139"/>
    </row>
    <row r="300" spans="3:5" s="101" customFormat="1" x14ac:dyDescent="0.2">
      <c r="C300" s="139"/>
      <c r="D300" s="140"/>
      <c r="E300" s="139"/>
    </row>
    <row r="301" spans="3:5" s="101" customFormat="1" x14ac:dyDescent="0.2">
      <c r="C301" s="139"/>
      <c r="D301" s="140"/>
      <c r="E301" s="139"/>
    </row>
    <row r="302" spans="3:5" s="101" customFormat="1" x14ac:dyDescent="0.2">
      <c r="C302" s="139"/>
      <c r="D302" s="140"/>
      <c r="E302" s="139"/>
    </row>
    <row r="303" spans="3:5" s="101" customFormat="1" x14ac:dyDescent="0.2">
      <c r="C303" s="139"/>
      <c r="D303" s="140"/>
      <c r="E303" s="139"/>
    </row>
    <row r="304" spans="3:5" s="101" customFormat="1" x14ac:dyDescent="0.2">
      <c r="C304" s="139"/>
      <c r="D304" s="140"/>
      <c r="E304" s="139"/>
    </row>
    <row r="305" spans="3:5" s="101" customFormat="1" x14ac:dyDescent="0.2">
      <c r="C305" s="139"/>
      <c r="D305" s="140"/>
      <c r="E305" s="139"/>
    </row>
    <row r="306" spans="3:5" s="101" customFormat="1" x14ac:dyDescent="0.2">
      <c r="C306" s="139"/>
      <c r="D306" s="140"/>
      <c r="E306" s="139"/>
    </row>
    <row r="307" spans="3:5" s="101" customFormat="1" x14ac:dyDescent="0.2">
      <c r="C307" s="139"/>
      <c r="D307" s="140"/>
      <c r="E307" s="139"/>
    </row>
    <row r="308" spans="3:5" s="101" customFormat="1" x14ac:dyDescent="0.2">
      <c r="C308" s="139"/>
      <c r="D308" s="140"/>
      <c r="E308" s="139"/>
    </row>
    <row r="309" spans="3:5" s="101" customFormat="1" x14ac:dyDescent="0.2">
      <c r="C309" s="139"/>
      <c r="D309" s="140"/>
      <c r="E309" s="139"/>
    </row>
    <row r="310" spans="3:5" s="101" customFormat="1" x14ac:dyDescent="0.2">
      <c r="C310" s="139"/>
      <c r="D310" s="140"/>
      <c r="E310" s="139"/>
    </row>
    <row r="311" spans="3:5" s="101" customFormat="1" x14ac:dyDescent="0.2">
      <c r="C311" s="139"/>
      <c r="D311" s="140"/>
      <c r="E311" s="139"/>
    </row>
    <row r="312" spans="3:5" s="101" customFormat="1" x14ac:dyDescent="0.2">
      <c r="C312" s="139"/>
      <c r="D312" s="140"/>
      <c r="E312" s="139"/>
    </row>
    <row r="313" spans="3:5" s="101" customFormat="1" x14ac:dyDescent="0.2">
      <c r="C313" s="139"/>
      <c r="D313" s="140"/>
      <c r="E313" s="139"/>
    </row>
    <row r="314" spans="3:5" s="101" customFormat="1" x14ac:dyDescent="0.2">
      <c r="C314" s="139"/>
      <c r="D314" s="140"/>
      <c r="E314" s="139"/>
    </row>
    <row r="315" spans="3:5" s="101" customFormat="1" x14ac:dyDescent="0.2">
      <c r="C315" s="139"/>
      <c r="D315" s="140"/>
      <c r="E315" s="139"/>
    </row>
    <row r="316" spans="3:5" s="101" customFormat="1" x14ac:dyDescent="0.2">
      <c r="C316" s="139"/>
      <c r="D316" s="140"/>
      <c r="E316" s="139"/>
    </row>
    <row r="317" spans="3:5" s="101" customFormat="1" x14ac:dyDescent="0.2">
      <c r="C317" s="139"/>
      <c r="D317" s="140"/>
      <c r="E317" s="139"/>
    </row>
    <row r="318" spans="3:5" s="101" customFormat="1" x14ac:dyDescent="0.2">
      <c r="C318" s="139"/>
      <c r="D318" s="140"/>
      <c r="E318" s="139"/>
    </row>
    <row r="319" spans="3:5" s="101" customFormat="1" x14ac:dyDescent="0.2">
      <c r="C319" s="139"/>
      <c r="D319" s="140"/>
      <c r="E319" s="139"/>
    </row>
  </sheetData>
  <mergeCells count="35">
    <mergeCell ref="A1:E1"/>
    <mergeCell ref="A16:E16"/>
    <mergeCell ref="B7:E7"/>
    <mergeCell ref="B8:E8"/>
    <mergeCell ref="B9:E9"/>
    <mergeCell ref="A10:E10"/>
    <mergeCell ref="A11:E11"/>
    <mergeCell ref="A12:E12"/>
    <mergeCell ref="A14:E14"/>
    <mergeCell ref="A20:B20"/>
    <mergeCell ref="A28:B28"/>
    <mergeCell ref="A34:B34"/>
    <mergeCell ref="A43:B43"/>
    <mergeCell ref="A47:B47"/>
    <mergeCell ref="C20:D20"/>
    <mergeCell ref="C28:D28"/>
    <mergeCell ref="C34:D34"/>
    <mergeCell ref="C43:D43"/>
    <mergeCell ref="C47:D47"/>
    <mergeCell ref="C51:D51"/>
    <mergeCell ref="A115:E115"/>
    <mergeCell ref="A120:A123"/>
    <mergeCell ref="A124:A127"/>
    <mergeCell ref="A128:A131"/>
    <mergeCell ref="A93:B93"/>
    <mergeCell ref="D118:D119"/>
    <mergeCell ref="E118:E119"/>
    <mergeCell ref="D116:E117"/>
    <mergeCell ref="A116:A119"/>
    <mergeCell ref="B128:B131"/>
    <mergeCell ref="B116:B119"/>
    <mergeCell ref="C116:C119"/>
    <mergeCell ref="B120:B123"/>
    <mergeCell ref="B124:B127"/>
    <mergeCell ref="A51:B51"/>
  </mergeCells>
  <dataValidations count="6">
    <dataValidation allowBlank="1" showInputMessage="1" showErrorMessage="1" prompt="Ne RIEN saisir dans ces cellules" sqref="A54 A90 A39 A51 A43 A47 A20 A28 A34 A71" xr:uid="{00000000-0002-0000-0000-000000000000}"/>
    <dataValidation type="whole" allowBlank="1" showInputMessage="1" showErrorMessage="1" sqref="D76:D90" xr:uid="{00000000-0002-0000-0000-000001000000}">
      <formula1>0</formula1>
      <formula2>1000000000000000</formula2>
    </dataValidation>
    <dataValidation type="decimal" allowBlank="1" showInputMessage="1" showErrorMessage="1" sqref="C76:C90" xr:uid="{00000000-0002-0000-0000-000002000000}">
      <formula1>0</formula1>
      <formula2>1000000000000000</formula2>
    </dataValidation>
    <dataValidation type="whole" allowBlank="1" showInputMessage="1" showErrorMessage="1" sqref="C20:D39 C43:D54" xr:uid="{00000000-0002-0000-0000-000003000000}">
      <formula1>0</formula1>
      <formula2>1000000000</formula2>
    </dataValidation>
    <dataValidation type="whole" allowBlank="1" showInputMessage="1" showErrorMessage="1" sqref="D59:D72" xr:uid="{00000000-0002-0000-0000-000004000000}">
      <formula1>0</formula1>
      <formula2>1000000000000000000</formula2>
    </dataValidation>
    <dataValidation type="decimal" allowBlank="1" showInputMessage="1" showErrorMessage="1" sqref="C59:C72" xr:uid="{00000000-0002-0000-0000-000005000000}">
      <formula1>0</formula1>
      <formula2>100000000000000000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55" max="4" man="1"/>
    <brk id="91"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topLeftCell="A34" zoomScaleNormal="100" workbookViewId="0">
      <selection activeCell="B54" sqref="B54:F54"/>
    </sheetView>
  </sheetViews>
  <sheetFormatPr baseColWidth="10" defaultRowHeight="15" x14ac:dyDescent="0.25"/>
  <sheetData>
    <row r="1" spans="1:14" ht="15.75" thickBot="1" x14ac:dyDescent="0.3"/>
    <row r="2" spans="1:14" ht="43.5" customHeight="1" thickBot="1" x14ac:dyDescent="0.3">
      <c r="A2" s="607" t="s">
        <v>51</v>
      </c>
      <c r="B2" s="608"/>
      <c r="C2" s="608"/>
      <c r="D2" s="608"/>
      <c r="E2" s="608"/>
      <c r="F2" s="608"/>
      <c r="G2" s="608"/>
      <c r="H2" s="608"/>
      <c r="I2" s="608"/>
      <c r="J2" s="608"/>
      <c r="K2" s="608"/>
      <c r="L2" s="608"/>
      <c r="M2" s="608"/>
      <c r="N2" s="609"/>
    </row>
    <row r="4" spans="1:14" s="28" customFormat="1" x14ac:dyDescent="0.25">
      <c r="A4" s="28" t="s">
        <v>64</v>
      </c>
    </row>
    <row r="5" spans="1:14" ht="15.75" thickBot="1" x14ac:dyDescent="0.3"/>
    <row r="6" spans="1:14" ht="32.25" customHeight="1" thickBot="1" x14ac:dyDescent="0.3">
      <c r="F6" s="613" t="s">
        <v>32</v>
      </c>
      <c r="G6" s="614"/>
      <c r="H6" s="614"/>
      <c r="I6" s="614"/>
      <c r="J6" s="614"/>
      <c r="K6" s="615"/>
    </row>
    <row r="7" spans="1:14" ht="15.75" thickBot="1" x14ac:dyDescent="0.3"/>
    <row r="8" spans="1:14" ht="75.75" customHeight="1" thickTop="1" thickBot="1" x14ac:dyDescent="0.4">
      <c r="B8" s="610" t="s">
        <v>31</v>
      </c>
      <c r="C8" s="611"/>
      <c r="D8" s="611"/>
      <c r="E8" s="611"/>
      <c r="F8" s="611"/>
      <c r="G8" s="611"/>
      <c r="H8" s="611"/>
      <c r="I8" s="611"/>
      <c r="J8" s="611"/>
      <c r="K8" s="611"/>
      <c r="L8" s="611"/>
      <c r="M8" s="611"/>
      <c r="N8" s="612"/>
    </row>
    <row r="9" spans="1:14" ht="15.75" thickTop="1" x14ac:dyDescent="0.25"/>
    <row r="11" spans="1:14" ht="15.75" thickBot="1" x14ac:dyDescent="0.3"/>
    <row r="12" spans="1:14" ht="32.25" customHeight="1" thickBot="1" x14ac:dyDescent="0.3">
      <c r="F12" s="604" t="s">
        <v>33</v>
      </c>
      <c r="G12" s="605"/>
      <c r="H12" s="605"/>
      <c r="I12" s="605"/>
      <c r="J12" s="605"/>
      <c r="K12" s="606"/>
    </row>
    <row r="14" spans="1:14" x14ac:dyDescent="0.25">
      <c r="A14" s="24"/>
    </row>
    <row r="16" spans="1:14" ht="15.75" thickBot="1" x14ac:dyDescent="0.3"/>
    <row r="17" spans="2:14" ht="75.75" customHeight="1" thickTop="1" thickBot="1" x14ac:dyDescent="0.3">
      <c r="B17" s="597" t="s">
        <v>39</v>
      </c>
      <c r="C17" s="595"/>
      <c r="D17" s="595"/>
      <c r="E17" s="595"/>
      <c r="F17" s="595"/>
      <c r="G17" s="595"/>
      <c r="H17" s="595"/>
      <c r="I17" s="595"/>
      <c r="J17" s="595"/>
      <c r="K17" s="595"/>
      <c r="L17" s="595"/>
      <c r="M17" s="595"/>
      <c r="N17" s="596"/>
    </row>
    <row r="18" spans="2:14" ht="15.75" thickTop="1" x14ac:dyDescent="0.25"/>
    <row r="19" spans="2:14" ht="15.75" thickBot="1" x14ac:dyDescent="0.3"/>
    <row r="20" spans="2:14" ht="36" customHeight="1" thickTop="1" thickBot="1" x14ac:dyDescent="0.3">
      <c r="B20" s="598" t="s">
        <v>34</v>
      </c>
      <c r="C20" s="599"/>
      <c r="D20" s="599"/>
      <c r="E20" s="599"/>
      <c r="F20" s="600"/>
    </row>
    <row r="21" spans="2:14" ht="15.75" thickTop="1" x14ac:dyDescent="0.25"/>
    <row r="22" spans="2:14" ht="15.75" thickBot="1" x14ac:dyDescent="0.3"/>
    <row r="23" spans="2:14" ht="61.5" customHeight="1" thickTop="1" thickBot="1" x14ac:dyDescent="0.3">
      <c r="B23" s="597" t="s">
        <v>35</v>
      </c>
      <c r="C23" s="595"/>
      <c r="D23" s="595"/>
      <c r="E23" s="595"/>
      <c r="F23" s="595"/>
      <c r="G23" s="595"/>
      <c r="H23" s="595"/>
      <c r="I23" s="595"/>
      <c r="J23" s="595"/>
      <c r="K23" s="595"/>
      <c r="L23" s="595"/>
      <c r="M23" s="595"/>
      <c r="N23" s="596"/>
    </row>
    <row r="24" spans="2:14" ht="15.75" thickTop="1" x14ac:dyDescent="0.25"/>
    <row r="25" spans="2:14" ht="15.75" thickBot="1" x14ac:dyDescent="0.3"/>
    <row r="26" spans="2:14" ht="61.5" customHeight="1" thickTop="1" thickBot="1" x14ac:dyDescent="0.3">
      <c r="B26" s="594" t="s">
        <v>45</v>
      </c>
      <c r="C26" s="595"/>
      <c r="D26" s="595"/>
      <c r="E26" s="595"/>
      <c r="F26" s="595"/>
      <c r="G26" s="595"/>
      <c r="H26" s="595"/>
      <c r="I26" s="595"/>
      <c r="J26" s="595"/>
      <c r="K26" s="595"/>
      <c r="L26" s="595"/>
      <c r="M26" s="595"/>
      <c r="N26" s="596"/>
    </row>
    <row r="27" spans="2:14" ht="15.75" thickTop="1" x14ac:dyDescent="0.25"/>
    <row r="30" spans="2:14" ht="15.75" thickBot="1" x14ac:dyDescent="0.3"/>
    <row r="31" spans="2:14" ht="75.75" customHeight="1" thickTop="1" thickBot="1" x14ac:dyDescent="0.3">
      <c r="B31" s="597" t="s">
        <v>36</v>
      </c>
      <c r="C31" s="595"/>
      <c r="D31" s="595"/>
      <c r="E31" s="595"/>
      <c r="F31" s="595"/>
      <c r="G31" s="595"/>
      <c r="H31" s="595"/>
      <c r="I31" s="595"/>
      <c r="J31" s="595"/>
      <c r="K31" s="595"/>
      <c r="L31" s="595"/>
      <c r="M31" s="595"/>
      <c r="N31" s="596"/>
    </row>
    <row r="32" spans="2:14" ht="15.75" thickTop="1" x14ac:dyDescent="0.25"/>
    <row r="33" spans="2:14" ht="15.75" thickBot="1" x14ac:dyDescent="0.3"/>
    <row r="34" spans="2:14" ht="36" customHeight="1" thickTop="1" thickBot="1" x14ac:dyDescent="0.3">
      <c r="B34" s="598" t="s">
        <v>34</v>
      </c>
      <c r="C34" s="599"/>
      <c r="D34" s="599"/>
      <c r="E34" s="599"/>
      <c r="F34" s="600"/>
    </row>
    <row r="35" spans="2:14" ht="15.75" thickTop="1" x14ac:dyDescent="0.25"/>
    <row r="36" spans="2:14" ht="15.75" thickBot="1" x14ac:dyDescent="0.3"/>
    <row r="37" spans="2:14" ht="72" customHeight="1" thickTop="1" thickBot="1" x14ac:dyDescent="0.3">
      <c r="B37" s="597" t="s">
        <v>41</v>
      </c>
      <c r="C37" s="595"/>
      <c r="D37" s="595"/>
      <c r="E37" s="595"/>
      <c r="F37" s="595"/>
      <c r="G37" s="595"/>
      <c r="H37" s="595"/>
      <c r="I37" s="595"/>
      <c r="J37" s="595"/>
      <c r="K37" s="595"/>
      <c r="L37" s="595"/>
      <c r="M37" s="595"/>
      <c r="N37" s="596"/>
    </row>
    <row r="38" spans="2:14" ht="15.75" thickTop="1" x14ac:dyDescent="0.25"/>
    <row r="39" spans="2:14" ht="15.75" thickBot="1" x14ac:dyDescent="0.3"/>
    <row r="40" spans="2:14" ht="61.5" customHeight="1" thickTop="1" thickBot="1" x14ac:dyDescent="0.3">
      <c r="B40" s="597" t="s">
        <v>37</v>
      </c>
      <c r="C40" s="595"/>
      <c r="D40" s="595"/>
      <c r="E40" s="595"/>
      <c r="F40" s="595"/>
      <c r="G40" s="595"/>
      <c r="H40" s="595"/>
      <c r="I40" s="595"/>
      <c r="J40" s="595"/>
      <c r="K40" s="595"/>
      <c r="L40" s="595"/>
      <c r="M40" s="595"/>
      <c r="N40" s="596"/>
    </row>
    <row r="41" spans="2:14" ht="15.75" thickTop="1" x14ac:dyDescent="0.25"/>
    <row r="42" spans="2:14" ht="15.75" thickBot="1" x14ac:dyDescent="0.3"/>
    <row r="43" spans="2:14" ht="61.5" customHeight="1" thickTop="1" thickBot="1" x14ac:dyDescent="0.3">
      <c r="B43" s="597" t="s">
        <v>38</v>
      </c>
      <c r="C43" s="595"/>
      <c r="D43" s="595"/>
      <c r="E43" s="595"/>
      <c r="F43" s="595"/>
      <c r="G43" s="595"/>
      <c r="H43" s="595"/>
      <c r="I43" s="595"/>
      <c r="J43" s="595"/>
      <c r="K43" s="595"/>
      <c r="L43" s="595"/>
      <c r="M43" s="595"/>
      <c r="N43" s="596"/>
    </row>
    <row r="44" spans="2:14" ht="15.75" thickTop="1" x14ac:dyDescent="0.25"/>
    <row r="45" spans="2:14" ht="15.75" thickBot="1" x14ac:dyDescent="0.3"/>
    <row r="46" spans="2:14" ht="61.5" customHeight="1" thickTop="1" thickBot="1" x14ac:dyDescent="0.3">
      <c r="B46" s="594" t="s">
        <v>52</v>
      </c>
      <c r="C46" s="595"/>
      <c r="D46" s="595"/>
      <c r="E46" s="595"/>
      <c r="F46" s="595"/>
      <c r="G46" s="595"/>
      <c r="H46" s="595"/>
      <c r="I46" s="595"/>
      <c r="J46" s="595"/>
      <c r="K46" s="595"/>
      <c r="L46" s="595"/>
      <c r="M46" s="595"/>
      <c r="N46" s="596"/>
    </row>
    <row r="47" spans="2:14" ht="15.75" thickTop="1" x14ac:dyDescent="0.25"/>
    <row r="50" spans="2:14" ht="15.75" thickBot="1" x14ac:dyDescent="0.3"/>
    <row r="51" spans="2:14" ht="75.75" customHeight="1" thickTop="1" thickBot="1" x14ac:dyDescent="0.3">
      <c r="B51" s="594" t="s">
        <v>53</v>
      </c>
      <c r="C51" s="595"/>
      <c r="D51" s="595"/>
      <c r="E51" s="595"/>
      <c r="F51" s="595"/>
      <c r="G51" s="595"/>
      <c r="H51" s="595"/>
      <c r="I51" s="595"/>
      <c r="J51" s="595"/>
      <c r="K51" s="595"/>
      <c r="L51" s="595"/>
      <c r="M51" s="595"/>
      <c r="N51" s="596"/>
    </row>
    <row r="52" spans="2:14" ht="15.75" thickTop="1" x14ac:dyDescent="0.25"/>
    <row r="53" spans="2:14" ht="15.75" thickBot="1" x14ac:dyDescent="0.3"/>
    <row r="54" spans="2:14" ht="36" customHeight="1" thickTop="1" thickBot="1" x14ac:dyDescent="0.3">
      <c r="B54" s="598" t="s">
        <v>34</v>
      </c>
      <c r="C54" s="599"/>
      <c r="D54" s="599"/>
      <c r="E54" s="599"/>
      <c r="F54" s="600"/>
    </row>
    <row r="55" spans="2:14" ht="15.75" thickTop="1" x14ac:dyDescent="0.25"/>
    <row r="56" spans="2:14" ht="15.75" thickBot="1" x14ac:dyDescent="0.3"/>
    <row r="57" spans="2:14" ht="72" customHeight="1" thickTop="1" thickBot="1" x14ac:dyDescent="0.3">
      <c r="B57" s="594" t="s">
        <v>54</v>
      </c>
      <c r="C57" s="595"/>
      <c r="D57" s="595"/>
      <c r="E57" s="595"/>
      <c r="F57" s="595"/>
      <c r="G57" s="595"/>
      <c r="H57" s="595"/>
      <c r="I57" s="595"/>
      <c r="J57" s="595"/>
      <c r="K57" s="595"/>
      <c r="L57" s="595"/>
      <c r="M57" s="595"/>
      <c r="N57" s="596"/>
    </row>
    <row r="58" spans="2:14" ht="15.75" thickTop="1" x14ac:dyDescent="0.25"/>
    <row r="59" spans="2:14" ht="15.75" thickBot="1" x14ac:dyDescent="0.3"/>
    <row r="60" spans="2:14" ht="71.25" customHeight="1" thickTop="1" thickBot="1" x14ac:dyDescent="0.3">
      <c r="B60" s="597" t="s">
        <v>40</v>
      </c>
      <c r="C60" s="595"/>
      <c r="D60" s="595"/>
      <c r="E60" s="595"/>
      <c r="F60" s="595"/>
      <c r="G60" s="595"/>
      <c r="H60" s="595"/>
      <c r="I60" s="595"/>
      <c r="J60" s="595"/>
      <c r="K60" s="595"/>
      <c r="L60" s="595"/>
      <c r="M60" s="595"/>
      <c r="N60" s="596"/>
    </row>
    <row r="61" spans="2:14" ht="15.75" thickTop="1" x14ac:dyDescent="0.25"/>
    <row r="65" spans="2:14" ht="15.75" thickBot="1" x14ac:dyDescent="0.3"/>
    <row r="66" spans="2:14" ht="75.75" customHeight="1" thickTop="1" thickBot="1" x14ac:dyDescent="0.3">
      <c r="B66" s="601" t="s">
        <v>48</v>
      </c>
      <c r="C66" s="602"/>
      <c r="D66" s="602"/>
      <c r="E66" s="602"/>
      <c r="F66" s="602"/>
      <c r="G66" s="602"/>
      <c r="H66" s="602"/>
      <c r="I66" s="602"/>
      <c r="J66" s="602"/>
      <c r="K66" s="602"/>
      <c r="L66" s="602"/>
      <c r="M66" s="602"/>
      <c r="N66" s="603"/>
    </row>
    <row r="67" spans="2:14" ht="15.75" thickTop="1" x14ac:dyDescent="0.25"/>
    <row r="68" spans="2:14" ht="15.75" thickBot="1" x14ac:dyDescent="0.3"/>
    <row r="69" spans="2:14" ht="98.25" customHeight="1" thickTop="1" thickBot="1" x14ac:dyDescent="0.3">
      <c r="B69" s="594" t="s">
        <v>47</v>
      </c>
      <c r="C69" s="595"/>
      <c r="D69" s="595"/>
      <c r="E69" s="595"/>
      <c r="F69" s="595"/>
      <c r="G69" s="595"/>
      <c r="H69" s="595"/>
      <c r="I69" s="595"/>
      <c r="J69" s="595"/>
      <c r="K69" s="595"/>
      <c r="L69" s="595"/>
      <c r="M69" s="595"/>
      <c r="N69" s="596"/>
    </row>
    <row r="70" spans="2:14" ht="31.5" customHeight="1" thickTop="1" x14ac:dyDescent="0.25"/>
    <row r="71" spans="2:14" ht="15.75" thickBot="1" x14ac:dyDescent="0.3"/>
    <row r="72" spans="2:14" ht="60" customHeight="1" thickTop="1" thickBot="1" x14ac:dyDescent="0.3">
      <c r="B72" s="594" t="s">
        <v>46</v>
      </c>
      <c r="C72" s="595"/>
      <c r="D72" s="595"/>
      <c r="E72" s="595"/>
      <c r="F72" s="595"/>
      <c r="G72" s="595"/>
      <c r="H72" s="595"/>
      <c r="I72" s="595"/>
      <c r="J72" s="595"/>
      <c r="K72" s="595"/>
      <c r="L72" s="595"/>
      <c r="M72" s="595"/>
      <c r="N72" s="596"/>
    </row>
    <row r="73" spans="2:14" ht="15.75" thickTop="1" x14ac:dyDescent="0.25"/>
    <row r="74" spans="2:14" ht="15.75" thickBot="1" x14ac:dyDescent="0.3"/>
    <row r="75" spans="2:14" ht="48.75" customHeight="1" thickTop="1" thickBot="1" x14ac:dyDescent="0.3">
      <c r="B75" s="594" t="s">
        <v>65</v>
      </c>
      <c r="C75" s="595"/>
      <c r="D75" s="595"/>
      <c r="E75" s="595"/>
      <c r="F75" s="595"/>
      <c r="G75" s="595"/>
      <c r="H75" s="595"/>
      <c r="I75" s="595"/>
      <c r="J75" s="595"/>
      <c r="K75" s="595"/>
      <c r="L75" s="595"/>
      <c r="M75" s="595"/>
      <c r="N75" s="596"/>
    </row>
    <row r="76" spans="2:14" ht="15.75" thickTop="1" x14ac:dyDescent="0.25"/>
  </sheetData>
  <mergeCells count="22">
    <mergeCell ref="B23:N23"/>
    <mergeCell ref="F12:K12"/>
    <mergeCell ref="A2:N2"/>
    <mergeCell ref="B8:N8"/>
    <mergeCell ref="B17:N17"/>
    <mergeCell ref="B20:F20"/>
    <mergeCell ref="F6:K6"/>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B6B4D-98C1-4F81-84A6-AB844DC6F3E5}">
  <dimension ref="A1:E56"/>
  <sheetViews>
    <sheetView topLeftCell="A10" workbookViewId="0">
      <selection activeCell="B50" sqref="B50"/>
    </sheetView>
  </sheetViews>
  <sheetFormatPr baseColWidth="10" defaultRowHeight="15" x14ac:dyDescent="0.25"/>
  <cols>
    <col min="1" max="1" width="47.7109375" customWidth="1"/>
    <col min="2" max="2" width="20.140625" customWidth="1"/>
    <col min="3" max="3" width="15.28515625" customWidth="1"/>
    <col min="4" max="4" width="14.85546875" customWidth="1"/>
    <col min="5" max="5" width="14" customWidth="1"/>
  </cols>
  <sheetData>
    <row r="1" spans="1:5" ht="18.75" x14ac:dyDescent="0.25">
      <c r="B1" s="616"/>
      <c r="C1" s="616"/>
    </row>
    <row r="2" spans="1:5" x14ac:dyDescent="0.25">
      <c r="B2" s="173"/>
    </row>
    <row r="3" spans="1:5" ht="15.75" thickBot="1" x14ac:dyDescent="0.3">
      <c r="A3" s="28" t="s">
        <v>182</v>
      </c>
      <c r="B3" s="174" t="s">
        <v>425</v>
      </c>
      <c r="C3" s="28" t="s">
        <v>183</v>
      </c>
      <c r="D3" s="28" t="s">
        <v>184</v>
      </c>
      <c r="E3" s="28" t="s">
        <v>185</v>
      </c>
    </row>
    <row r="4" spans="1:5" x14ac:dyDescent="0.25">
      <c r="A4" s="526" t="s">
        <v>426</v>
      </c>
      <c r="B4" s="527">
        <v>55494.11</v>
      </c>
      <c r="C4" s="528">
        <f t="shared" ref="C4:C41" si="0">B4/12</f>
        <v>4624.5091666666667</v>
      </c>
      <c r="D4" s="528">
        <f t="shared" ref="D4:D41" si="1">C4/16.166666</f>
        <v>286.05212519802581</v>
      </c>
      <c r="E4" s="529">
        <f t="shared" ref="E4:E41" si="2">D4/7.5</f>
        <v>38.140283359736777</v>
      </c>
    </row>
    <row r="5" spans="1:5" x14ac:dyDescent="0.25">
      <c r="A5" s="530" t="s">
        <v>187</v>
      </c>
      <c r="B5" s="531">
        <v>52484.635000000002</v>
      </c>
      <c r="C5" s="532">
        <f t="shared" si="0"/>
        <v>4373.7195833333335</v>
      </c>
      <c r="D5" s="532">
        <f t="shared" si="1"/>
        <v>270.53936682636567</v>
      </c>
      <c r="E5" s="533">
        <f t="shared" si="2"/>
        <v>36.071915576848752</v>
      </c>
    </row>
    <row r="6" spans="1:5" x14ac:dyDescent="0.25">
      <c r="A6" s="530" t="s">
        <v>427</v>
      </c>
      <c r="B6" s="534">
        <v>61740.42</v>
      </c>
      <c r="C6" s="532">
        <f t="shared" si="0"/>
        <v>5145.0349999999999</v>
      </c>
      <c r="D6" s="532">
        <f t="shared" si="1"/>
        <v>318.24960075256087</v>
      </c>
      <c r="E6" s="533">
        <f t="shared" si="2"/>
        <v>42.433280100341449</v>
      </c>
    </row>
    <row r="7" spans="1:5" x14ac:dyDescent="0.25">
      <c r="A7" s="530" t="s">
        <v>188</v>
      </c>
      <c r="B7" s="531">
        <v>53706.695</v>
      </c>
      <c r="C7" s="532">
        <f t="shared" si="0"/>
        <v>4475.5579166666666</v>
      </c>
      <c r="D7" s="532">
        <f t="shared" si="1"/>
        <v>276.83864543664521</v>
      </c>
      <c r="E7" s="533">
        <f t="shared" si="2"/>
        <v>36.911819391552697</v>
      </c>
    </row>
    <row r="8" spans="1:5" x14ac:dyDescent="0.25">
      <c r="A8" s="530" t="s">
        <v>428</v>
      </c>
      <c r="B8" s="531">
        <v>44871.12</v>
      </c>
      <c r="C8" s="532">
        <f t="shared" si="0"/>
        <v>3739.26</v>
      </c>
      <c r="D8" s="532">
        <f t="shared" si="1"/>
        <v>231.2944425276059</v>
      </c>
      <c r="E8" s="533">
        <f t="shared" si="2"/>
        <v>30.839259003680787</v>
      </c>
    </row>
    <row r="9" spans="1:5" x14ac:dyDescent="0.25">
      <c r="A9" s="530" t="s">
        <v>189</v>
      </c>
      <c r="B9" s="531">
        <v>116636.69500000001</v>
      </c>
      <c r="C9" s="532">
        <f t="shared" si="0"/>
        <v>9719.7245833333345</v>
      </c>
      <c r="D9" s="532">
        <f t="shared" si="1"/>
        <v>601.22010211216923</v>
      </c>
      <c r="E9" s="533">
        <f t="shared" si="2"/>
        <v>80.162680281622571</v>
      </c>
    </row>
    <row r="10" spans="1:5" x14ac:dyDescent="0.25">
      <c r="A10" s="530" t="s">
        <v>190</v>
      </c>
      <c r="B10" s="535">
        <v>82949.86</v>
      </c>
      <c r="C10" s="532">
        <f t="shared" si="0"/>
        <v>6912.4883333333337</v>
      </c>
      <c r="D10" s="532">
        <f t="shared" si="1"/>
        <v>427.57661557016974</v>
      </c>
      <c r="E10" s="533">
        <f t="shared" si="2"/>
        <v>57.010215409355965</v>
      </c>
    </row>
    <row r="11" spans="1:5" x14ac:dyDescent="0.25">
      <c r="A11" s="530" t="s">
        <v>191</v>
      </c>
      <c r="B11" s="535">
        <v>58013.34</v>
      </c>
      <c r="C11" s="532">
        <f t="shared" si="0"/>
        <v>4834.4449999999997</v>
      </c>
      <c r="D11" s="532">
        <f t="shared" si="1"/>
        <v>299.03784738300402</v>
      </c>
      <c r="E11" s="533">
        <f t="shared" si="2"/>
        <v>39.871712984400538</v>
      </c>
    </row>
    <row r="12" spans="1:5" x14ac:dyDescent="0.25">
      <c r="A12" s="530" t="s">
        <v>192</v>
      </c>
      <c r="B12" s="531">
        <v>61832.785000000003</v>
      </c>
      <c r="C12" s="532">
        <f t="shared" si="0"/>
        <v>5152.7320833333333</v>
      </c>
      <c r="D12" s="532">
        <f t="shared" si="1"/>
        <v>318.72570901961689</v>
      </c>
      <c r="E12" s="533">
        <f t="shared" si="2"/>
        <v>42.496761202615588</v>
      </c>
    </row>
    <row r="13" spans="1:5" x14ac:dyDescent="0.25">
      <c r="A13" s="530" t="s">
        <v>429</v>
      </c>
      <c r="B13" s="534">
        <v>87573.184999999998</v>
      </c>
      <c r="C13" s="532">
        <f t="shared" si="0"/>
        <v>7297.7654166666662</v>
      </c>
      <c r="D13" s="532">
        <f t="shared" si="1"/>
        <v>451.40818871786342</v>
      </c>
      <c r="E13" s="533">
        <f t="shared" si="2"/>
        <v>60.187758495715123</v>
      </c>
    </row>
    <row r="14" spans="1:5" x14ac:dyDescent="0.25">
      <c r="A14" s="530" t="s">
        <v>430</v>
      </c>
      <c r="B14" s="535">
        <v>79894.710000000006</v>
      </c>
      <c r="C14" s="532">
        <f t="shared" si="0"/>
        <v>6657.8925000000008</v>
      </c>
      <c r="D14" s="532">
        <f t="shared" si="1"/>
        <v>411.82841904447093</v>
      </c>
      <c r="E14" s="533">
        <f t="shared" si="2"/>
        <v>54.910455872596124</v>
      </c>
    </row>
    <row r="15" spans="1:5" x14ac:dyDescent="0.25">
      <c r="A15" s="530" t="s">
        <v>431</v>
      </c>
      <c r="B15" s="535">
        <v>63349.195</v>
      </c>
      <c r="C15" s="532">
        <f t="shared" si="0"/>
        <v>5279.0995833333336</v>
      </c>
      <c r="D15" s="532">
        <f t="shared" si="1"/>
        <v>326.54225573370132</v>
      </c>
      <c r="E15" s="533">
        <f t="shared" si="2"/>
        <v>43.538967431160174</v>
      </c>
    </row>
    <row r="16" spans="1:5" x14ac:dyDescent="0.25">
      <c r="A16" s="530" t="s">
        <v>195</v>
      </c>
      <c r="B16" s="535">
        <v>65954.7</v>
      </c>
      <c r="C16" s="532">
        <f t="shared" si="0"/>
        <v>5496.2249999999995</v>
      </c>
      <c r="D16" s="532">
        <f t="shared" si="1"/>
        <v>339.97269443186366</v>
      </c>
      <c r="E16" s="533">
        <f t="shared" si="2"/>
        <v>45.329692590915151</v>
      </c>
    </row>
    <row r="17" spans="1:5" x14ac:dyDescent="0.25">
      <c r="A17" s="530" t="s">
        <v>196</v>
      </c>
      <c r="B17" s="535">
        <v>67356.414999999994</v>
      </c>
      <c r="C17" s="532">
        <f t="shared" si="0"/>
        <v>5613.0345833333331</v>
      </c>
      <c r="D17" s="532">
        <f t="shared" si="1"/>
        <v>347.19802978136204</v>
      </c>
      <c r="E17" s="533">
        <f t="shared" si="2"/>
        <v>46.293070637514937</v>
      </c>
    </row>
    <row r="18" spans="1:5" x14ac:dyDescent="0.25">
      <c r="A18" s="530" t="s">
        <v>197</v>
      </c>
      <c r="B18" s="531">
        <v>71015.490000000005</v>
      </c>
      <c r="C18" s="532">
        <f t="shared" si="0"/>
        <v>5917.9575000000004</v>
      </c>
      <c r="D18" s="532">
        <f t="shared" si="1"/>
        <v>366.05924189935024</v>
      </c>
      <c r="E18" s="533">
        <f t="shared" si="2"/>
        <v>48.807898919913363</v>
      </c>
    </row>
    <row r="19" spans="1:5" x14ac:dyDescent="0.25">
      <c r="A19" s="530" t="s">
        <v>198</v>
      </c>
      <c r="B19" s="535">
        <v>65820.72</v>
      </c>
      <c r="C19" s="532">
        <f t="shared" si="0"/>
        <v>5485.06</v>
      </c>
      <c r="D19" s="532">
        <f t="shared" si="1"/>
        <v>339.2820758466836</v>
      </c>
      <c r="E19" s="533">
        <f t="shared" si="2"/>
        <v>45.237610112891147</v>
      </c>
    </row>
    <row r="20" spans="1:5" x14ac:dyDescent="0.25">
      <c r="A20" s="530" t="s">
        <v>199</v>
      </c>
      <c r="B20" s="535">
        <v>63581.63</v>
      </c>
      <c r="C20" s="532">
        <f t="shared" si="0"/>
        <v>5298.4691666666668</v>
      </c>
      <c r="D20" s="532">
        <f t="shared" si="1"/>
        <v>327.74037433980925</v>
      </c>
      <c r="E20" s="533">
        <f t="shared" si="2"/>
        <v>43.698716578641232</v>
      </c>
    </row>
    <row r="21" spans="1:5" x14ac:dyDescent="0.25">
      <c r="A21" s="530" t="s">
        <v>200</v>
      </c>
      <c r="B21" s="535">
        <v>61561.78</v>
      </c>
      <c r="C21" s="532">
        <f t="shared" si="0"/>
        <v>5130.1483333333335</v>
      </c>
      <c r="D21" s="532">
        <f t="shared" si="1"/>
        <v>317.32877597232067</v>
      </c>
      <c r="E21" s="533">
        <f t="shared" si="2"/>
        <v>42.310503462976087</v>
      </c>
    </row>
    <row r="22" spans="1:5" x14ac:dyDescent="0.25">
      <c r="A22" s="530" t="s">
        <v>217</v>
      </c>
      <c r="B22" s="535">
        <v>58671.06</v>
      </c>
      <c r="C22" s="532">
        <f t="shared" si="0"/>
        <v>4889.2550000000001</v>
      </c>
      <c r="D22" s="532">
        <f t="shared" si="1"/>
        <v>302.42815680116115</v>
      </c>
      <c r="E22" s="533">
        <f t="shared" si="2"/>
        <v>40.32375424015482</v>
      </c>
    </row>
    <row r="23" spans="1:5" x14ac:dyDescent="0.25">
      <c r="A23" s="530" t="s">
        <v>198</v>
      </c>
      <c r="B23" s="535">
        <v>65820.72</v>
      </c>
      <c r="C23" s="532">
        <f t="shared" si="0"/>
        <v>5485.06</v>
      </c>
      <c r="D23" s="532">
        <f t="shared" si="1"/>
        <v>339.2820758466836</v>
      </c>
      <c r="E23" s="533">
        <f t="shared" si="2"/>
        <v>45.237610112891147</v>
      </c>
    </row>
    <row r="24" spans="1:5" x14ac:dyDescent="0.25">
      <c r="A24" s="530" t="s">
        <v>201</v>
      </c>
      <c r="B24" s="535">
        <v>62867.07</v>
      </c>
      <c r="C24" s="532">
        <f t="shared" si="0"/>
        <v>5238.9224999999997</v>
      </c>
      <c r="D24" s="532">
        <f t="shared" si="1"/>
        <v>324.05707521884847</v>
      </c>
      <c r="E24" s="533">
        <f t="shared" si="2"/>
        <v>43.207610029179797</v>
      </c>
    </row>
    <row r="25" spans="1:5" x14ac:dyDescent="0.25">
      <c r="A25" s="530" t="s">
        <v>202</v>
      </c>
      <c r="B25" s="535">
        <v>101938.48</v>
      </c>
      <c r="C25" s="532">
        <f t="shared" si="0"/>
        <v>8494.873333333333</v>
      </c>
      <c r="D25" s="532">
        <f t="shared" si="1"/>
        <v>525.45610414251973</v>
      </c>
      <c r="E25" s="533">
        <f t="shared" si="2"/>
        <v>70.060813885669305</v>
      </c>
    </row>
    <row r="26" spans="1:5" ht="15.75" thickBot="1" x14ac:dyDescent="0.3">
      <c r="A26" s="536" t="s">
        <v>203</v>
      </c>
      <c r="B26" s="537">
        <v>81272.065000000002</v>
      </c>
      <c r="C26" s="538">
        <f t="shared" si="0"/>
        <v>6772.6720833333338</v>
      </c>
      <c r="D26" s="538">
        <f t="shared" si="1"/>
        <v>418.92818737848199</v>
      </c>
      <c r="E26" s="539">
        <f t="shared" si="2"/>
        <v>55.857091650464263</v>
      </c>
    </row>
    <row r="27" spans="1:5" x14ac:dyDescent="0.25">
      <c r="A27" s="526" t="s">
        <v>186</v>
      </c>
      <c r="B27" s="527">
        <v>46894.02</v>
      </c>
      <c r="C27" s="528">
        <f t="shared" si="0"/>
        <v>3907.8349999999996</v>
      </c>
      <c r="D27" s="528">
        <f t="shared" si="1"/>
        <v>241.72176254522731</v>
      </c>
      <c r="E27" s="529">
        <f t="shared" si="2"/>
        <v>32.229568339363638</v>
      </c>
    </row>
    <row r="28" spans="1:5" x14ac:dyDescent="0.25">
      <c r="A28" s="530" t="s">
        <v>432</v>
      </c>
      <c r="B28" s="535">
        <v>61224.800000000003</v>
      </c>
      <c r="C28" s="532">
        <f t="shared" si="0"/>
        <v>5102.0666666666666</v>
      </c>
      <c r="D28" s="532">
        <f t="shared" si="1"/>
        <v>315.59176559141304</v>
      </c>
      <c r="E28" s="533">
        <f t="shared" si="2"/>
        <v>42.078902078855073</v>
      </c>
    </row>
    <row r="29" spans="1:5" x14ac:dyDescent="0.25">
      <c r="A29" s="530" t="s">
        <v>433</v>
      </c>
      <c r="B29" s="535">
        <v>58099.614999999998</v>
      </c>
      <c r="C29" s="532">
        <f t="shared" si="0"/>
        <v>4841.6345833333335</v>
      </c>
      <c r="D29" s="532">
        <f t="shared" si="1"/>
        <v>299.4825638961882</v>
      </c>
      <c r="E29" s="533">
        <f t="shared" si="2"/>
        <v>39.931008519491762</v>
      </c>
    </row>
    <row r="30" spans="1:5" x14ac:dyDescent="0.25">
      <c r="A30" s="530" t="s">
        <v>434</v>
      </c>
      <c r="B30" s="534">
        <v>78565.06</v>
      </c>
      <c r="C30" s="532">
        <f t="shared" si="0"/>
        <v>6547.0883333333331</v>
      </c>
      <c r="D30" s="532">
        <f t="shared" si="1"/>
        <v>404.97455278245582</v>
      </c>
      <c r="E30" s="533">
        <f t="shared" si="2"/>
        <v>53.996607037660773</v>
      </c>
    </row>
    <row r="31" spans="1:5" x14ac:dyDescent="0.25">
      <c r="A31" s="530" t="s">
        <v>435</v>
      </c>
      <c r="B31" s="534">
        <v>78565.06</v>
      </c>
      <c r="C31" s="532">
        <f>B31/12</f>
        <v>6547.0883333333331</v>
      </c>
      <c r="D31" s="532">
        <f>C31/16.166666</f>
        <v>404.97455278245582</v>
      </c>
      <c r="E31" s="533">
        <f>D31/7.5</f>
        <v>53.996607037660773</v>
      </c>
    </row>
    <row r="32" spans="1:5" x14ac:dyDescent="0.25">
      <c r="A32" s="530" t="s">
        <v>436</v>
      </c>
      <c r="B32" s="534">
        <v>78565.06</v>
      </c>
      <c r="C32" s="532">
        <f>B32/12</f>
        <v>6547.0883333333331</v>
      </c>
      <c r="D32" s="532">
        <f>C32/16.166666</f>
        <v>404.97455278245582</v>
      </c>
      <c r="E32" s="533">
        <f>D32/7.5</f>
        <v>53.996607037660773</v>
      </c>
    </row>
    <row r="33" spans="1:5" x14ac:dyDescent="0.25">
      <c r="A33" s="530" t="s">
        <v>437</v>
      </c>
      <c r="B33" s="535">
        <v>71409.31</v>
      </c>
      <c r="C33" s="532">
        <f t="shared" si="0"/>
        <v>5950.7758333333331</v>
      </c>
      <c r="D33" s="532">
        <f t="shared" si="1"/>
        <v>368.08924198306153</v>
      </c>
      <c r="E33" s="533">
        <f t="shared" si="2"/>
        <v>49.078565597741537</v>
      </c>
    </row>
    <row r="34" spans="1:5" x14ac:dyDescent="0.25">
      <c r="A34" s="530" t="s">
        <v>438</v>
      </c>
      <c r="B34" s="535">
        <v>71409.31</v>
      </c>
      <c r="C34" s="532">
        <f t="shared" si="0"/>
        <v>5950.7758333333331</v>
      </c>
      <c r="D34" s="532">
        <f t="shared" si="1"/>
        <v>368.08924198306153</v>
      </c>
      <c r="E34" s="533">
        <f t="shared" si="2"/>
        <v>49.078565597741537</v>
      </c>
    </row>
    <row r="35" spans="1:5" x14ac:dyDescent="0.25">
      <c r="A35" s="530" t="s">
        <v>439</v>
      </c>
      <c r="B35" s="535">
        <v>94416.315000000002</v>
      </c>
      <c r="C35" s="532">
        <f t="shared" si="0"/>
        <v>7868.0262499999999</v>
      </c>
      <c r="D35" s="532">
        <f t="shared" si="1"/>
        <v>486.6820561518374</v>
      </c>
      <c r="E35" s="533">
        <f t="shared" si="2"/>
        <v>64.890940820244992</v>
      </c>
    </row>
    <row r="36" spans="1:5" x14ac:dyDescent="0.25">
      <c r="A36" s="530" t="s">
        <v>440</v>
      </c>
      <c r="B36" s="535">
        <v>97028.925000000003</v>
      </c>
      <c r="C36" s="532">
        <f t="shared" si="0"/>
        <v>8085.7437500000005</v>
      </c>
      <c r="D36" s="532">
        <f t="shared" si="1"/>
        <v>500.14911856285033</v>
      </c>
      <c r="E36" s="533">
        <f t="shared" si="2"/>
        <v>66.686549141713371</v>
      </c>
    </row>
    <row r="37" spans="1:5" x14ac:dyDescent="0.25">
      <c r="A37" s="530" t="s">
        <v>193</v>
      </c>
      <c r="B37" s="535">
        <v>55714.364999999998</v>
      </c>
      <c r="C37" s="532">
        <f t="shared" si="0"/>
        <v>4642.8637499999995</v>
      </c>
      <c r="D37" s="532">
        <f t="shared" si="1"/>
        <v>287.1874602963901</v>
      </c>
      <c r="E37" s="533">
        <f t="shared" si="2"/>
        <v>38.291661372852012</v>
      </c>
    </row>
    <row r="38" spans="1:5" x14ac:dyDescent="0.25">
      <c r="A38" s="530" t="s">
        <v>194</v>
      </c>
      <c r="B38" s="531">
        <v>75134.36</v>
      </c>
      <c r="C38" s="532">
        <f t="shared" si="0"/>
        <v>6261.1966666666667</v>
      </c>
      <c r="D38" s="532">
        <f t="shared" si="1"/>
        <v>387.29053143466109</v>
      </c>
      <c r="E38" s="533">
        <f t="shared" si="2"/>
        <v>51.638737524621476</v>
      </c>
    </row>
    <row r="39" spans="1:5" x14ac:dyDescent="0.25">
      <c r="A39" s="530" t="s">
        <v>441</v>
      </c>
      <c r="B39" s="535">
        <v>59303.404999999999</v>
      </c>
      <c r="C39" s="532">
        <f t="shared" si="0"/>
        <v>4941.9504166666666</v>
      </c>
      <c r="D39" s="532">
        <f t="shared" si="1"/>
        <v>305.68766724485226</v>
      </c>
      <c r="E39" s="533">
        <f t="shared" si="2"/>
        <v>40.758355632646968</v>
      </c>
    </row>
    <row r="40" spans="1:5" x14ac:dyDescent="0.25">
      <c r="A40" s="530" t="s">
        <v>442</v>
      </c>
      <c r="B40" s="535">
        <v>54632.375</v>
      </c>
      <c r="C40" s="532">
        <f t="shared" si="0"/>
        <v>4552.697916666667</v>
      </c>
      <c r="D40" s="532">
        <f t="shared" si="1"/>
        <v>281.61019202516258</v>
      </c>
      <c r="E40" s="533">
        <f t="shared" si="2"/>
        <v>37.548025603355008</v>
      </c>
    </row>
    <row r="41" spans="1:5" ht="15.75" thickBot="1" x14ac:dyDescent="0.3">
      <c r="A41" s="536" t="s">
        <v>204</v>
      </c>
      <c r="B41" s="537">
        <v>62349.42</v>
      </c>
      <c r="C41" s="538">
        <f t="shared" si="0"/>
        <v>5195.7849999999999</v>
      </c>
      <c r="D41" s="538">
        <f t="shared" si="1"/>
        <v>321.38877613974336</v>
      </c>
      <c r="E41" s="539">
        <f t="shared" si="2"/>
        <v>42.851836818632449</v>
      </c>
    </row>
    <row r="42" spans="1:5" x14ac:dyDescent="0.25">
      <c r="A42" s="543"/>
      <c r="B42" s="535"/>
      <c r="C42" s="532"/>
      <c r="D42" s="532"/>
      <c r="E42" s="532"/>
    </row>
    <row r="43" spans="1:5" x14ac:dyDescent="0.25">
      <c r="A43" t="s">
        <v>205</v>
      </c>
      <c r="B43" s="173"/>
    </row>
    <row r="44" spans="1:5" x14ac:dyDescent="0.25">
      <c r="A44" t="s">
        <v>206</v>
      </c>
      <c r="B44" s="173"/>
    </row>
    <row r="45" spans="1:5" x14ac:dyDescent="0.25">
      <c r="A45" t="s">
        <v>207</v>
      </c>
      <c r="B45" s="173"/>
    </row>
    <row r="46" spans="1:5" x14ac:dyDescent="0.25">
      <c r="A46" t="s">
        <v>208</v>
      </c>
      <c r="B46" s="173"/>
    </row>
    <row r="47" spans="1:5" x14ac:dyDescent="0.25">
      <c r="A47" t="s">
        <v>209</v>
      </c>
      <c r="B47" s="173"/>
    </row>
    <row r="48" spans="1:5" x14ac:dyDescent="0.25">
      <c r="B48" s="173"/>
    </row>
    <row r="49" spans="1:2" x14ac:dyDescent="0.25">
      <c r="A49" t="s">
        <v>210</v>
      </c>
      <c r="B49" s="173"/>
    </row>
    <row r="50" spans="1:2" x14ac:dyDescent="0.25">
      <c r="A50" t="s">
        <v>211</v>
      </c>
      <c r="B50" s="173"/>
    </row>
    <row r="51" spans="1:2" x14ac:dyDescent="0.25">
      <c r="A51" t="s">
        <v>212</v>
      </c>
      <c r="B51" s="173"/>
    </row>
    <row r="52" spans="1:2" x14ac:dyDescent="0.25">
      <c r="A52" t="s">
        <v>213</v>
      </c>
      <c r="B52" s="173"/>
    </row>
    <row r="53" spans="1:2" x14ac:dyDescent="0.25">
      <c r="A53" t="s">
        <v>214</v>
      </c>
      <c r="B53" s="173"/>
    </row>
    <row r="54" spans="1:2" x14ac:dyDescent="0.25">
      <c r="B54" s="173"/>
    </row>
    <row r="55" spans="1:2" x14ac:dyDescent="0.25">
      <c r="A55" t="s">
        <v>215</v>
      </c>
      <c r="B55" s="173"/>
    </row>
    <row r="56" spans="1:2" x14ac:dyDescent="0.25">
      <c r="A56" t="s">
        <v>216</v>
      </c>
      <c r="B56" s="173"/>
    </row>
  </sheetData>
  <mergeCells count="1">
    <mergeCell ref="B1:C1"/>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87582-526E-46C9-BE2E-5F7A91AD2E46}">
  <dimension ref="A1:E19"/>
  <sheetViews>
    <sheetView workbookViewId="0">
      <selection activeCell="H19" sqref="H19"/>
    </sheetView>
  </sheetViews>
  <sheetFormatPr baseColWidth="10" defaultRowHeight="15" x14ac:dyDescent="0.25"/>
  <cols>
    <col min="1" max="1" width="53.85546875" customWidth="1"/>
    <col min="2" max="2" width="20.28515625" customWidth="1"/>
    <col min="3" max="3" width="16.7109375" customWidth="1"/>
    <col min="4" max="4" width="10.7109375" customWidth="1"/>
  </cols>
  <sheetData>
    <row r="1" spans="1:5" x14ac:dyDescent="0.25">
      <c r="A1" s="175" t="s">
        <v>218</v>
      </c>
      <c r="B1" s="540"/>
      <c r="C1" s="176"/>
      <c r="D1" s="176"/>
      <c r="E1" s="176"/>
    </row>
    <row r="2" spans="1:5" x14ac:dyDescent="0.25">
      <c r="A2" s="177" t="s">
        <v>443</v>
      </c>
      <c r="B2" s="544" t="s">
        <v>219</v>
      </c>
      <c r="C2" s="177" t="s">
        <v>220</v>
      </c>
      <c r="D2" s="177" t="s">
        <v>221</v>
      </c>
      <c r="E2" s="177" t="s">
        <v>222</v>
      </c>
    </row>
    <row r="3" spans="1:5" x14ac:dyDescent="0.25">
      <c r="A3" s="179" t="s">
        <v>223</v>
      </c>
      <c r="B3" s="541"/>
      <c r="C3" s="178"/>
      <c r="D3" s="178"/>
      <c r="E3" s="178"/>
    </row>
    <row r="4" spans="1:5" x14ac:dyDescent="0.25">
      <c r="A4" t="s">
        <v>224</v>
      </c>
      <c r="B4" s="545">
        <v>6406.84</v>
      </c>
      <c r="C4" s="546">
        <f>B4/12</f>
        <v>533.90333333333331</v>
      </c>
      <c r="D4" s="547"/>
      <c r="E4" s="547"/>
    </row>
    <row r="5" spans="1:5" x14ac:dyDescent="0.25">
      <c r="A5" t="s">
        <v>225</v>
      </c>
      <c r="B5" s="545">
        <v>52641.34</v>
      </c>
      <c r="C5" s="546">
        <f t="shared" ref="C5:C19" si="0">B5/12</f>
        <v>4386.7783333333327</v>
      </c>
      <c r="D5" s="546">
        <f>C5/16.1666</f>
        <v>271.34823236384477</v>
      </c>
      <c r="E5" s="546">
        <f>D5/7.5</f>
        <v>36.179764315179305</v>
      </c>
    </row>
    <row r="6" spans="1:5" x14ac:dyDescent="0.25">
      <c r="A6" t="s">
        <v>226</v>
      </c>
      <c r="B6" s="545">
        <v>41814.74</v>
      </c>
      <c r="C6" s="546">
        <f t="shared" si="0"/>
        <v>3484.5616666666665</v>
      </c>
      <c r="D6" s="546">
        <f t="shared" ref="D6:D19" si="1">C6/16.1666</f>
        <v>215.54078573519891</v>
      </c>
      <c r="E6" s="546">
        <f t="shared" ref="E6:E19" si="2">D6/7.5</f>
        <v>28.738771431359854</v>
      </c>
    </row>
    <row r="7" spans="1:5" x14ac:dyDescent="0.25">
      <c r="A7" t="s">
        <v>227</v>
      </c>
      <c r="B7" s="545">
        <v>59810.92</v>
      </c>
      <c r="C7" s="546">
        <f t="shared" si="0"/>
        <v>4984.2433333333329</v>
      </c>
      <c r="D7" s="546">
        <f t="shared" si="1"/>
        <v>308.30498270095956</v>
      </c>
      <c r="E7" s="546">
        <f t="shared" si="2"/>
        <v>41.107331026794604</v>
      </c>
    </row>
    <row r="8" spans="1:5" x14ac:dyDescent="0.25">
      <c r="A8" s="179" t="s">
        <v>228</v>
      </c>
      <c r="B8" s="548"/>
      <c r="C8" s="549">
        <f t="shared" si="0"/>
        <v>0</v>
      </c>
      <c r="D8" s="549">
        <f t="shared" si="1"/>
        <v>0</v>
      </c>
      <c r="E8" s="549">
        <f t="shared" si="2"/>
        <v>0</v>
      </c>
    </row>
    <row r="9" spans="1:5" x14ac:dyDescent="0.25">
      <c r="A9" s="542" t="s">
        <v>229</v>
      </c>
      <c r="B9" s="545">
        <v>74319.16</v>
      </c>
      <c r="C9" s="546">
        <f>B9/12</f>
        <v>6193.2633333333333</v>
      </c>
      <c r="D9" s="546">
        <f t="shared" si="1"/>
        <v>383.09003336096231</v>
      </c>
      <c r="E9" s="546">
        <f t="shared" si="2"/>
        <v>51.078671114794972</v>
      </c>
    </row>
    <row r="10" spans="1:5" x14ac:dyDescent="0.25">
      <c r="A10" s="542" t="s">
        <v>444</v>
      </c>
      <c r="B10" s="545">
        <v>61939.7</v>
      </c>
      <c r="C10" s="546">
        <f t="shared" si="0"/>
        <v>5161.6416666666664</v>
      </c>
      <c r="D10" s="546">
        <f t="shared" si="1"/>
        <v>319.2781207345185</v>
      </c>
      <c r="E10" s="546">
        <f t="shared" si="2"/>
        <v>42.570416097935798</v>
      </c>
    </row>
    <row r="11" spans="1:5" x14ac:dyDescent="0.25">
      <c r="A11" s="542" t="s">
        <v>230</v>
      </c>
      <c r="B11" s="545">
        <v>75088.66</v>
      </c>
      <c r="C11" s="546">
        <f t="shared" si="0"/>
        <v>6257.3883333333333</v>
      </c>
      <c r="D11" s="546">
        <f t="shared" si="1"/>
        <v>387.05654456307036</v>
      </c>
      <c r="E11" s="546">
        <f t="shared" si="2"/>
        <v>51.60753927507605</v>
      </c>
    </row>
    <row r="12" spans="1:5" x14ac:dyDescent="0.25">
      <c r="A12" s="542" t="s">
        <v>445</v>
      </c>
      <c r="B12" s="545">
        <v>64437.89</v>
      </c>
      <c r="C12" s="546">
        <f t="shared" si="0"/>
        <v>5369.8241666666663</v>
      </c>
      <c r="D12" s="546">
        <f t="shared" si="1"/>
        <v>332.15544187811082</v>
      </c>
      <c r="E12" s="546">
        <f t="shared" si="2"/>
        <v>44.287392250414776</v>
      </c>
    </row>
    <row r="13" spans="1:5" x14ac:dyDescent="0.25">
      <c r="A13" s="542" t="s">
        <v>446</v>
      </c>
      <c r="B13" s="545">
        <v>86085.54</v>
      </c>
      <c r="C13" s="546">
        <f t="shared" si="0"/>
        <v>7173.7949999999992</v>
      </c>
      <c r="D13" s="546">
        <f t="shared" si="1"/>
        <v>443.74172677000729</v>
      </c>
      <c r="E13" s="546">
        <f t="shared" si="2"/>
        <v>59.165563569334303</v>
      </c>
    </row>
    <row r="14" spans="1:5" x14ac:dyDescent="0.25">
      <c r="A14" s="542" t="s">
        <v>447</v>
      </c>
      <c r="B14" s="545">
        <v>163867.38</v>
      </c>
      <c r="C14" s="546">
        <f t="shared" si="0"/>
        <v>13655.615</v>
      </c>
      <c r="D14" s="546">
        <f t="shared" si="1"/>
        <v>844.68069971422563</v>
      </c>
      <c r="E14" s="546">
        <f t="shared" si="2"/>
        <v>112.62409329523008</v>
      </c>
    </row>
    <row r="15" spans="1:5" x14ac:dyDescent="0.25">
      <c r="A15" s="179" t="s">
        <v>448</v>
      </c>
      <c r="B15" s="550"/>
      <c r="C15" s="549">
        <f t="shared" si="0"/>
        <v>0</v>
      </c>
      <c r="D15" s="549">
        <f t="shared" si="1"/>
        <v>0</v>
      </c>
      <c r="E15" s="549">
        <f t="shared" si="2"/>
        <v>0</v>
      </c>
    </row>
    <row r="16" spans="1:5" x14ac:dyDescent="0.25">
      <c r="A16" t="s">
        <v>449</v>
      </c>
      <c r="B16" s="545">
        <v>89502.1</v>
      </c>
      <c r="C16" s="546">
        <f t="shared" si="0"/>
        <v>7458.5083333333341</v>
      </c>
      <c r="D16" s="546">
        <f t="shared" si="1"/>
        <v>461.35293341415849</v>
      </c>
      <c r="E16" s="546">
        <f t="shared" si="2"/>
        <v>61.51372445522113</v>
      </c>
    </row>
    <row r="17" spans="1:5" x14ac:dyDescent="0.25">
      <c r="A17" t="s">
        <v>231</v>
      </c>
      <c r="B17" s="545">
        <v>145472.35</v>
      </c>
      <c r="C17" s="546">
        <f t="shared" si="0"/>
        <v>12122.695833333333</v>
      </c>
      <c r="D17" s="546">
        <f t="shared" si="1"/>
        <v>749.8605664353255</v>
      </c>
      <c r="E17" s="546">
        <f t="shared" si="2"/>
        <v>99.981408858043395</v>
      </c>
    </row>
    <row r="18" spans="1:5" x14ac:dyDescent="0.25">
      <c r="A18" t="s">
        <v>232</v>
      </c>
      <c r="B18" s="545">
        <v>115261.6</v>
      </c>
      <c r="C18" s="546">
        <f t="shared" si="0"/>
        <v>9605.1333333333332</v>
      </c>
      <c r="D18" s="546">
        <f t="shared" si="1"/>
        <v>594.13440880168582</v>
      </c>
      <c r="E18" s="546">
        <f t="shared" si="2"/>
        <v>79.217921173558111</v>
      </c>
    </row>
    <row r="19" spans="1:5" x14ac:dyDescent="0.25">
      <c r="A19" t="s">
        <v>450</v>
      </c>
      <c r="B19" s="545">
        <v>76864.88</v>
      </c>
      <c r="C19" s="546">
        <f t="shared" si="0"/>
        <v>6405.4066666666668</v>
      </c>
      <c r="D19" s="546">
        <f t="shared" si="1"/>
        <v>396.21235551486814</v>
      </c>
      <c r="E19" s="546">
        <f t="shared" si="2"/>
        <v>52.828314068649085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B8B2A-6426-4EDB-A0B6-B6046184AA13}">
  <dimension ref="A1:Q147"/>
  <sheetViews>
    <sheetView topLeftCell="A16" workbookViewId="0">
      <selection activeCell="M20" sqref="M20"/>
    </sheetView>
  </sheetViews>
  <sheetFormatPr baseColWidth="10" defaultRowHeight="15" x14ac:dyDescent="0.25"/>
  <cols>
    <col min="1" max="1" width="46.140625" customWidth="1"/>
    <col min="5" max="5" width="7.42578125" customWidth="1"/>
    <col min="6" max="6" width="6.7109375" customWidth="1"/>
    <col min="7" max="7" width="6.140625" customWidth="1"/>
    <col min="8" max="8" width="6.7109375" customWidth="1"/>
    <col min="9" max="9" width="6.140625" customWidth="1"/>
    <col min="10" max="10" width="5.85546875" customWidth="1"/>
    <col min="11" max="11" width="6" customWidth="1"/>
    <col min="12" max="13" width="5.7109375" customWidth="1"/>
    <col min="14" max="14" width="6.5703125" customWidth="1"/>
    <col min="16" max="16" width="24.7109375" customWidth="1"/>
    <col min="17" max="17" width="29.140625" customWidth="1"/>
  </cols>
  <sheetData>
    <row r="1" spans="1:17" ht="48" customHeight="1" x14ac:dyDescent="0.25">
      <c r="A1" s="716" t="s">
        <v>233</v>
      </c>
      <c r="B1" s="717"/>
      <c r="C1" s="717"/>
      <c r="D1" s="717"/>
      <c r="E1" s="717"/>
      <c r="F1" s="717"/>
      <c r="G1" s="717"/>
      <c r="H1" s="717"/>
      <c r="I1" s="717"/>
      <c r="J1" s="717"/>
      <c r="K1" s="717"/>
      <c r="L1" s="717"/>
      <c r="M1" s="717"/>
      <c r="N1" s="717"/>
      <c r="O1" s="717"/>
      <c r="P1" s="717"/>
      <c r="Q1" s="180"/>
    </row>
    <row r="2" spans="1:17" ht="15.75" thickBot="1" x14ac:dyDescent="0.3">
      <c r="A2" s="181"/>
      <c r="B2" s="181"/>
      <c r="C2" s="181"/>
      <c r="D2" s="182"/>
      <c r="E2" s="183"/>
      <c r="F2" s="183"/>
      <c r="G2" s="183"/>
      <c r="H2" s="183"/>
      <c r="I2" s="183"/>
      <c r="J2" s="183"/>
      <c r="K2" s="183"/>
      <c r="L2" s="183"/>
      <c r="M2" s="183"/>
      <c r="N2" s="184"/>
      <c r="O2" s="185"/>
      <c r="P2" s="185"/>
      <c r="Q2" s="186"/>
    </row>
    <row r="3" spans="1:17" ht="15.75" thickBot="1" x14ac:dyDescent="0.3">
      <c r="A3" s="187" t="s">
        <v>234</v>
      </c>
      <c r="B3" s="700"/>
      <c r="C3" s="701"/>
      <c r="D3" s="701"/>
      <c r="E3" s="701"/>
      <c r="F3" s="701"/>
      <c r="G3" s="701"/>
      <c r="H3" s="701"/>
      <c r="I3" s="701"/>
      <c r="J3" s="701"/>
      <c r="K3" s="701"/>
      <c r="L3" s="701"/>
      <c r="M3" s="701"/>
      <c r="N3" s="701"/>
      <c r="O3" s="701"/>
      <c r="P3" s="702"/>
      <c r="Q3" s="186"/>
    </row>
    <row r="4" spans="1:17" ht="15.75" thickBot="1" x14ac:dyDescent="0.3">
      <c r="A4" s="187" t="s">
        <v>235</v>
      </c>
      <c r="B4" s="700"/>
      <c r="C4" s="701"/>
      <c r="D4" s="701"/>
      <c r="E4" s="701"/>
      <c r="F4" s="701"/>
      <c r="G4" s="701"/>
      <c r="H4" s="701"/>
      <c r="I4" s="701"/>
      <c r="J4" s="701"/>
      <c r="K4" s="701"/>
      <c r="L4" s="701"/>
      <c r="M4" s="701"/>
      <c r="N4" s="701"/>
      <c r="O4" s="701"/>
      <c r="P4" s="702"/>
      <c r="Q4" s="186"/>
    </row>
    <row r="5" spans="1:17" ht="15.75" thickBot="1" x14ac:dyDescent="0.3">
      <c r="A5" s="187" t="s">
        <v>236</v>
      </c>
      <c r="B5" s="700"/>
      <c r="C5" s="701"/>
      <c r="D5" s="701"/>
      <c r="E5" s="701"/>
      <c r="F5" s="701"/>
      <c r="G5" s="701"/>
      <c r="H5" s="701"/>
      <c r="I5" s="701"/>
      <c r="J5" s="701"/>
      <c r="K5" s="701"/>
      <c r="L5" s="701"/>
      <c r="M5" s="701"/>
      <c r="N5" s="701"/>
      <c r="O5" s="701"/>
      <c r="P5" s="702"/>
      <c r="Q5" s="186"/>
    </row>
    <row r="6" spans="1:17" ht="15.75" thickBot="1" x14ac:dyDescent="0.3">
      <c r="A6" s="188" t="s">
        <v>237</v>
      </c>
      <c r="B6" s="700" t="s">
        <v>238</v>
      </c>
      <c r="C6" s="701"/>
      <c r="D6" s="701"/>
      <c r="E6" s="701"/>
      <c r="F6" s="701"/>
      <c r="G6" s="701"/>
      <c r="H6" s="701"/>
      <c r="I6" s="701"/>
      <c r="J6" s="701"/>
      <c r="K6" s="701"/>
      <c r="L6" s="701"/>
      <c r="M6" s="701"/>
      <c r="N6" s="701"/>
      <c r="O6" s="701"/>
      <c r="P6" s="702"/>
      <c r="Q6" s="186"/>
    </row>
    <row r="7" spans="1:17" ht="15.75" thickBot="1" x14ac:dyDescent="0.3">
      <c r="A7" s="188" t="s">
        <v>239</v>
      </c>
      <c r="B7" s="700" t="s">
        <v>240</v>
      </c>
      <c r="C7" s="701"/>
      <c r="D7" s="701"/>
      <c r="E7" s="701"/>
      <c r="F7" s="701"/>
      <c r="G7" s="701"/>
      <c r="H7" s="701"/>
      <c r="I7" s="701"/>
      <c r="J7" s="701"/>
      <c r="K7" s="701"/>
      <c r="L7" s="701"/>
      <c r="M7" s="701"/>
      <c r="N7" s="701"/>
      <c r="O7" s="701"/>
      <c r="P7" s="702"/>
      <c r="Q7" s="186"/>
    </row>
    <row r="8" spans="1:17" ht="15.75" thickBot="1" x14ac:dyDescent="0.3">
      <c r="A8" s="28" t="s">
        <v>241</v>
      </c>
      <c r="B8" s="700"/>
      <c r="C8" s="701"/>
      <c r="D8" s="701"/>
      <c r="E8" s="701"/>
      <c r="F8" s="701"/>
      <c r="G8" s="701"/>
      <c r="H8" s="701"/>
      <c r="I8" s="701"/>
      <c r="J8" s="701"/>
      <c r="K8" s="701"/>
      <c r="L8" s="701"/>
      <c r="M8" s="701"/>
      <c r="N8" s="701"/>
      <c r="O8" s="701"/>
      <c r="P8" s="702"/>
      <c r="Q8" s="186"/>
    </row>
    <row r="9" spans="1:17" ht="15.75" thickBot="1" x14ac:dyDescent="0.3">
      <c r="A9" s="187" t="s">
        <v>242</v>
      </c>
      <c r="B9" s="700"/>
      <c r="C9" s="701"/>
      <c r="D9" s="701"/>
      <c r="E9" s="701"/>
      <c r="F9" s="701"/>
      <c r="G9" s="701"/>
      <c r="H9" s="701"/>
      <c r="I9" s="701"/>
      <c r="J9" s="701"/>
      <c r="K9" s="701"/>
      <c r="L9" s="701"/>
      <c r="M9" s="701"/>
      <c r="N9" s="701"/>
      <c r="O9" s="701"/>
      <c r="P9" s="702"/>
      <c r="Q9" s="186"/>
    </row>
    <row r="10" spans="1:17" x14ac:dyDescent="0.25">
      <c r="A10" s="181"/>
      <c r="B10" s="181"/>
      <c r="C10" s="181"/>
      <c r="D10" s="182"/>
      <c r="E10" s="183"/>
      <c r="F10" s="183"/>
      <c r="G10" s="183"/>
      <c r="H10" s="183"/>
      <c r="I10" s="183"/>
      <c r="J10" s="183"/>
      <c r="K10" s="183"/>
      <c r="L10" s="183"/>
      <c r="M10" s="183"/>
      <c r="N10" s="184"/>
      <c r="O10" s="185"/>
      <c r="P10" s="185"/>
      <c r="Q10" s="186"/>
    </row>
    <row r="11" spans="1:17" x14ac:dyDescent="0.25">
      <c r="A11" s="189" t="s">
        <v>243</v>
      </c>
      <c r="B11" s="181" t="s">
        <v>244</v>
      </c>
      <c r="C11" s="181"/>
      <c r="D11" s="183"/>
      <c r="E11" s="183"/>
      <c r="F11" s="183"/>
      <c r="G11" s="183"/>
      <c r="H11" s="183"/>
      <c r="I11" s="183"/>
      <c r="J11" s="183"/>
      <c r="K11" s="183"/>
      <c r="L11" s="183"/>
      <c r="M11" s="183"/>
      <c r="N11" s="184"/>
      <c r="O11" s="185"/>
      <c r="P11" s="185"/>
      <c r="Q11" s="186"/>
    </row>
    <row r="12" spans="1:17" ht="15.75" thickBot="1" x14ac:dyDescent="0.3">
      <c r="A12" s="190" t="s">
        <v>245</v>
      </c>
      <c r="B12" s="181"/>
      <c r="C12" s="181"/>
      <c r="D12" s="183"/>
      <c r="E12" s="183"/>
      <c r="F12" s="183"/>
      <c r="G12" s="183"/>
      <c r="H12" s="183"/>
      <c r="I12" s="183"/>
      <c r="J12" s="183"/>
      <c r="K12" s="183"/>
      <c r="L12" s="183"/>
      <c r="M12" s="183"/>
      <c r="N12" s="184"/>
      <c r="O12" s="185"/>
      <c r="P12" s="185"/>
      <c r="Q12" s="186"/>
    </row>
    <row r="13" spans="1:17" ht="15.75" thickBot="1" x14ac:dyDescent="0.3">
      <c r="A13" s="191" t="s">
        <v>246</v>
      </c>
      <c r="B13" s="192"/>
      <c r="C13" s="192"/>
      <c r="D13" s="193"/>
      <c r="E13" s="194"/>
      <c r="F13" s="194"/>
      <c r="G13" s="194"/>
      <c r="H13" s="194"/>
      <c r="I13" s="194"/>
      <c r="J13" s="194"/>
      <c r="K13" s="194"/>
      <c r="L13" s="194"/>
      <c r="M13" s="194"/>
      <c r="N13" s="184"/>
      <c r="O13" s="185"/>
      <c r="P13" s="185"/>
      <c r="Q13" s="186"/>
    </row>
    <row r="14" spans="1:17" ht="15.75" thickBot="1" x14ac:dyDescent="0.3">
      <c r="A14" s="195" t="s">
        <v>247</v>
      </c>
      <c r="B14" s="192"/>
      <c r="C14" s="192"/>
      <c r="D14" s="196"/>
      <c r="E14" s="194"/>
      <c r="F14" s="194"/>
      <c r="G14" s="194"/>
      <c r="H14" s="194"/>
      <c r="I14" s="194"/>
      <c r="J14" s="194"/>
      <c r="K14" s="194"/>
      <c r="L14" s="194"/>
      <c r="M14" s="194"/>
      <c r="N14" s="184"/>
      <c r="O14" s="185"/>
      <c r="P14" s="185"/>
      <c r="Q14" s="186"/>
    </row>
    <row r="15" spans="1:17" ht="15.75" thickBot="1" x14ac:dyDescent="0.3">
      <c r="A15" s="197" t="s">
        <v>248</v>
      </c>
      <c r="B15" s="198"/>
      <c r="C15" s="198"/>
      <c r="D15" s="199"/>
      <c r="E15" s="200"/>
      <c r="F15" s="200"/>
      <c r="G15" s="200"/>
      <c r="H15" s="200"/>
      <c r="I15" s="200"/>
      <c r="J15" s="200"/>
      <c r="K15" s="200"/>
      <c r="L15" s="200"/>
      <c r="M15" s="200"/>
      <c r="N15" s="201"/>
      <c r="O15" s="202"/>
      <c r="P15" s="202"/>
      <c r="Q15" s="203"/>
    </row>
    <row r="16" spans="1:17" x14ac:dyDescent="0.25">
      <c r="A16" s="204"/>
      <c r="B16" s="204"/>
      <c r="C16" s="204"/>
      <c r="D16" s="205"/>
      <c r="E16" s="206"/>
      <c r="F16" s="206"/>
      <c r="G16" s="206"/>
      <c r="H16" s="206"/>
      <c r="I16" s="206"/>
      <c r="J16" s="206"/>
      <c r="K16" s="206"/>
      <c r="L16" s="206"/>
      <c r="M16" s="206"/>
      <c r="N16" s="201"/>
      <c r="O16" s="202"/>
      <c r="P16" s="202"/>
      <c r="Q16" s="203"/>
    </row>
    <row r="17" spans="1:17" x14ac:dyDescent="0.25">
      <c r="A17" s="703" t="s">
        <v>249</v>
      </c>
      <c r="B17" s="704"/>
      <c r="C17" s="704"/>
      <c r="D17" s="704"/>
      <c r="E17" s="704"/>
      <c r="F17" s="704"/>
      <c r="G17" s="704"/>
      <c r="H17" s="704"/>
      <c r="I17" s="704"/>
      <c r="J17" s="704"/>
      <c r="K17" s="704"/>
      <c r="L17" s="704"/>
      <c r="M17" s="704"/>
      <c r="N17" s="704"/>
      <c r="O17" s="704"/>
      <c r="P17" s="704"/>
      <c r="Q17" s="207"/>
    </row>
    <row r="18" spans="1:17" ht="15.75" thickBot="1" x14ac:dyDescent="0.3">
      <c r="A18" s="28" t="s">
        <v>250</v>
      </c>
      <c r="B18" s="181"/>
      <c r="C18" s="181"/>
      <c r="D18" s="182"/>
      <c r="E18" s="183"/>
      <c r="F18" s="183"/>
      <c r="G18" s="183"/>
      <c r="H18" s="183"/>
      <c r="I18" s="183"/>
      <c r="J18" s="183"/>
      <c r="K18" s="183"/>
      <c r="L18" s="183"/>
      <c r="M18" s="183"/>
      <c r="N18" s="184"/>
      <c r="O18" s="185"/>
      <c r="P18" s="185"/>
      <c r="Q18" s="186"/>
    </row>
    <row r="19" spans="1:17" x14ac:dyDescent="0.25">
      <c r="A19" s="192"/>
      <c r="B19" s="705" t="s">
        <v>251</v>
      </c>
      <c r="C19" s="707" t="s">
        <v>252</v>
      </c>
      <c r="D19" s="709" t="s">
        <v>253</v>
      </c>
      <c r="E19" s="711" t="s">
        <v>254</v>
      </c>
      <c r="F19" s="711"/>
      <c r="G19" s="711"/>
      <c r="H19" s="711"/>
      <c r="I19" s="711"/>
      <c r="J19" s="711"/>
      <c r="K19" s="711"/>
      <c r="L19" s="711"/>
      <c r="M19" s="711"/>
      <c r="N19" s="711"/>
      <c r="O19" s="712" t="s">
        <v>255</v>
      </c>
      <c r="P19" s="714" t="s">
        <v>256</v>
      </c>
      <c r="Q19" s="208"/>
    </row>
    <row r="20" spans="1:17" ht="30.75" thickBot="1" x14ac:dyDescent="0.3">
      <c r="A20" s="192"/>
      <c r="B20" s="706"/>
      <c r="C20" s="708"/>
      <c r="D20" s="710"/>
      <c r="E20" s="209" t="s">
        <v>257</v>
      </c>
      <c r="F20" s="209" t="s">
        <v>258</v>
      </c>
      <c r="G20" s="209" t="s">
        <v>259</v>
      </c>
      <c r="H20" s="209" t="s">
        <v>260</v>
      </c>
      <c r="I20" s="209" t="s">
        <v>261</v>
      </c>
      <c r="J20" s="209" t="s">
        <v>262</v>
      </c>
      <c r="K20" s="209" t="s">
        <v>263</v>
      </c>
      <c r="L20" s="209" t="s">
        <v>264</v>
      </c>
      <c r="M20" s="209" t="s">
        <v>265</v>
      </c>
      <c r="N20" s="209" t="s">
        <v>266</v>
      </c>
      <c r="O20" s="713"/>
      <c r="P20" s="715"/>
      <c r="Q20" s="210" t="s">
        <v>267</v>
      </c>
    </row>
    <row r="21" spans="1:17" ht="33.75" x14ac:dyDescent="0.25">
      <c r="A21" s="683" t="s">
        <v>268</v>
      </c>
      <c r="B21" s="684"/>
      <c r="C21" s="684"/>
      <c r="D21" s="684"/>
      <c r="E21" s="684"/>
      <c r="F21" s="684"/>
      <c r="G21" s="684"/>
      <c r="H21" s="684"/>
      <c r="I21" s="684"/>
      <c r="J21" s="684"/>
      <c r="K21" s="684"/>
      <c r="L21" s="684"/>
      <c r="M21" s="684"/>
      <c r="N21" s="684"/>
      <c r="O21" s="684"/>
      <c r="P21" s="685"/>
      <c r="Q21" s="211"/>
    </row>
    <row r="22" spans="1:17" ht="18.75" x14ac:dyDescent="0.3">
      <c r="A22" s="686" t="s">
        <v>269</v>
      </c>
      <c r="B22" s="687"/>
      <c r="C22" s="687"/>
      <c r="D22" s="687"/>
      <c r="E22" s="687"/>
      <c r="F22" s="687"/>
      <c r="G22" s="687"/>
      <c r="H22" s="687"/>
      <c r="I22" s="687"/>
      <c r="J22" s="687"/>
      <c r="K22" s="687"/>
      <c r="L22" s="687"/>
      <c r="M22" s="687"/>
      <c r="N22" s="687"/>
      <c r="O22" s="687"/>
      <c r="P22" s="212"/>
      <c r="Q22" s="213"/>
    </row>
    <row r="23" spans="1:17" ht="114" customHeight="1" x14ac:dyDescent="0.25">
      <c r="A23" s="214" t="s">
        <v>270</v>
      </c>
      <c r="B23" s="215" t="s">
        <v>271</v>
      </c>
      <c r="C23" s="215" t="s">
        <v>272</v>
      </c>
      <c r="D23" s="216">
        <v>150</v>
      </c>
      <c r="E23" s="688"/>
      <c r="F23" s="689"/>
      <c r="G23" s="689"/>
      <c r="H23" s="689"/>
      <c r="I23" s="689"/>
      <c r="J23" s="689"/>
      <c r="K23" s="689"/>
      <c r="L23" s="689"/>
      <c r="M23" s="689"/>
      <c r="N23" s="690"/>
      <c r="O23" s="217">
        <f>D23*E23</f>
        <v>0</v>
      </c>
      <c r="P23" s="218">
        <f>O23*D15</f>
        <v>0</v>
      </c>
      <c r="Q23" s="219" t="s">
        <v>273</v>
      </c>
    </row>
    <row r="24" spans="1:17" ht="18.75" x14ac:dyDescent="0.3">
      <c r="A24" s="691" t="s">
        <v>274</v>
      </c>
      <c r="B24" s="692"/>
      <c r="C24" s="692"/>
      <c r="D24" s="692"/>
      <c r="E24" s="692"/>
      <c r="F24" s="692"/>
      <c r="G24" s="692"/>
      <c r="H24" s="692"/>
      <c r="I24" s="692"/>
      <c r="J24" s="692"/>
      <c r="K24" s="692"/>
      <c r="L24" s="692"/>
      <c r="M24" s="692"/>
      <c r="N24" s="692"/>
      <c r="O24" s="693"/>
      <c r="P24" s="220"/>
      <c r="Q24" s="221"/>
    </row>
    <row r="25" spans="1:17" ht="47.25" customHeight="1" thickBot="1" x14ac:dyDescent="0.3">
      <c r="A25" s="222" t="s">
        <v>275</v>
      </c>
      <c r="B25" s="223" t="s">
        <v>276</v>
      </c>
      <c r="C25" s="223" t="s">
        <v>272</v>
      </c>
      <c r="D25" s="224">
        <v>100</v>
      </c>
      <c r="E25" s="694"/>
      <c r="F25" s="695"/>
      <c r="G25" s="695"/>
      <c r="H25" s="695"/>
      <c r="I25" s="695"/>
      <c r="J25" s="695"/>
      <c r="K25" s="695"/>
      <c r="L25" s="695"/>
      <c r="M25" s="695"/>
      <c r="N25" s="696"/>
      <c r="O25" s="225">
        <f>D25*E25</f>
        <v>0</v>
      </c>
      <c r="P25" s="226">
        <f>O25*D15</f>
        <v>0</v>
      </c>
      <c r="Q25" s="227" t="s">
        <v>277</v>
      </c>
    </row>
    <row r="26" spans="1:17" ht="15.75" thickBot="1" x14ac:dyDescent="0.3">
      <c r="A26" s="228"/>
      <c r="B26" s="228"/>
      <c r="C26" s="228"/>
      <c r="D26" s="229"/>
      <c r="E26" s="230"/>
      <c r="F26" s="230"/>
      <c r="G26" s="230"/>
      <c r="H26" s="230"/>
      <c r="I26" s="230"/>
      <c r="J26" s="230"/>
      <c r="K26" s="230"/>
      <c r="L26" s="230"/>
      <c r="M26" s="230"/>
      <c r="N26" s="231"/>
      <c r="O26" s="232"/>
      <c r="P26" s="232"/>
      <c r="Q26" s="221"/>
    </row>
    <row r="27" spans="1:17" ht="45" customHeight="1" x14ac:dyDescent="0.25">
      <c r="A27" s="697" t="s">
        <v>278</v>
      </c>
      <c r="B27" s="698"/>
      <c r="C27" s="698"/>
      <c r="D27" s="698"/>
      <c r="E27" s="698"/>
      <c r="F27" s="698"/>
      <c r="G27" s="698"/>
      <c r="H27" s="698"/>
      <c r="I27" s="698"/>
      <c r="J27" s="698"/>
      <c r="K27" s="698"/>
      <c r="L27" s="698"/>
      <c r="M27" s="698"/>
      <c r="N27" s="698"/>
      <c r="O27" s="698"/>
      <c r="P27" s="699"/>
      <c r="Q27" s="233"/>
    </row>
    <row r="28" spans="1:17" ht="37.5" customHeight="1" x14ac:dyDescent="0.3">
      <c r="A28" s="234" t="s">
        <v>279</v>
      </c>
      <c r="B28" s="235" t="s">
        <v>280</v>
      </c>
      <c r="C28" s="235"/>
      <c r="D28" s="236">
        <v>36.86</v>
      </c>
      <c r="E28" s="237"/>
      <c r="F28" s="237"/>
      <c r="G28" s="237"/>
      <c r="H28" s="237"/>
      <c r="I28" s="237"/>
      <c r="J28" s="237"/>
      <c r="K28" s="237"/>
      <c r="L28" s="237"/>
      <c r="M28" s="237"/>
      <c r="N28" s="237"/>
      <c r="O28" s="238"/>
      <c r="P28" s="239"/>
      <c r="Q28" s="240"/>
    </row>
    <row r="29" spans="1:17" ht="41.25" customHeight="1" x14ac:dyDescent="0.25">
      <c r="A29" s="241" t="s">
        <v>281</v>
      </c>
      <c r="B29" s="40" t="s">
        <v>282</v>
      </c>
      <c r="C29" s="242" t="s">
        <v>283</v>
      </c>
      <c r="D29" s="243">
        <v>136</v>
      </c>
      <c r="E29" s="650"/>
      <c r="F29" s="651"/>
      <c r="G29" s="651"/>
      <c r="H29" s="651"/>
      <c r="I29" s="651"/>
      <c r="J29" s="651"/>
      <c r="K29" s="651"/>
      <c r="L29" s="651"/>
      <c r="M29" s="651"/>
      <c r="N29" s="652"/>
      <c r="O29" s="244">
        <f>D29*(E29+F29+G29+H29+I29+K29+L29+M29+N29)</f>
        <v>0</v>
      </c>
      <c r="P29" s="245">
        <f>O29*D15</f>
        <v>0</v>
      </c>
      <c r="Q29" s="246"/>
    </row>
    <row r="30" spans="1:17" ht="30" x14ac:dyDescent="0.25">
      <c r="A30" s="241"/>
      <c r="B30" s="40" t="s">
        <v>284</v>
      </c>
      <c r="C30" s="242"/>
      <c r="D30" s="243"/>
      <c r="E30" s="247"/>
      <c r="F30" s="248"/>
      <c r="G30" s="248"/>
      <c r="H30" s="248"/>
      <c r="I30" s="248"/>
      <c r="J30" s="248"/>
      <c r="K30" s="248"/>
      <c r="L30" s="248"/>
      <c r="M30" s="248"/>
      <c r="N30" s="249"/>
      <c r="O30" s="244"/>
      <c r="P30" s="245"/>
      <c r="Q30" s="246"/>
    </row>
    <row r="31" spans="1:17" ht="66" customHeight="1" x14ac:dyDescent="0.25">
      <c r="A31" s="250" t="s">
        <v>285</v>
      </c>
      <c r="B31" s="242">
        <v>2</v>
      </c>
      <c r="C31" s="242" t="s">
        <v>283</v>
      </c>
      <c r="D31" s="243">
        <f>$D$28*B31</f>
        <v>73.72</v>
      </c>
      <c r="E31" s="251"/>
      <c r="F31" s="252"/>
      <c r="G31" s="252"/>
      <c r="H31" s="252"/>
      <c r="I31" s="252"/>
      <c r="J31" s="252"/>
      <c r="K31" s="252"/>
      <c r="L31" s="252"/>
      <c r="M31" s="252"/>
      <c r="N31" s="253"/>
      <c r="O31" s="244">
        <f>D31*(E31+F31+G31+H31+I31+J31+K31+L31+M31+N31)</f>
        <v>0</v>
      </c>
      <c r="P31" s="245">
        <f>O31*D14</f>
        <v>0</v>
      </c>
      <c r="Q31" s="246"/>
    </row>
    <row r="32" spans="1:17" ht="87" customHeight="1" x14ac:dyDescent="0.25">
      <c r="A32" s="250" t="s">
        <v>286</v>
      </c>
      <c r="B32" s="242">
        <v>1</v>
      </c>
      <c r="C32" s="242" t="s">
        <v>283</v>
      </c>
      <c r="D32" s="243">
        <f t="shared" ref="D32:D34" si="0">$D$28*B32</f>
        <v>36.86</v>
      </c>
      <c r="E32" s="650"/>
      <c r="F32" s="651"/>
      <c r="G32" s="651"/>
      <c r="H32" s="651"/>
      <c r="I32" s="651"/>
      <c r="J32" s="651"/>
      <c r="K32" s="651"/>
      <c r="L32" s="651"/>
      <c r="M32" s="651"/>
      <c r="N32" s="652"/>
      <c r="O32" s="244">
        <f t="shared" ref="O32:O34" si="1">D32*(E32+F32+G32+H32+I32+K32+L32+M32+N32)</f>
        <v>0</v>
      </c>
      <c r="P32" s="245">
        <f>O32*D$13</f>
        <v>0</v>
      </c>
      <c r="Q32" s="254"/>
    </row>
    <row r="33" spans="1:17" ht="102" customHeight="1" x14ac:dyDescent="0.25">
      <c r="A33" s="250" t="s">
        <v>287</v>
      </c>
      <c r="B33" s="242">
        <v>1</v>
      </c>
      <c r="C33" s="242" t="s">
        <v>283</v>
      </c>
      <c r="D33" s="243">
        <f t="shared" si="0"/>
        <v>36.86</v>
      </c>
      <c r="E33" s="255"/>
      <c r="F33" s="256"/>
      <c r="G33" s="256"/>
      <c r="H33" s="256"/>
      <c r="I33" s="256"/>
      <c r="J33" s="256"/>
      <c r="K33" s="256"/>
      <c r="L33" s="256"/>
      <c r="M33" s="256"/>
      <c r="N33" s="257"/>
      <c r="O33" s="244">
        <f>D33*(E33+F33+G33+H33+I33+J33+K33+L33+M33+N33)</f>
        <v>0</v>
      </c>
      <c r="P33" s="245">
        <f t="shared" ref="P33:P34" si="2">O33*D$13</f>
        <v>0</v>
      </c>
      <c r="Q33" s="246"/>
    </row>
    <row r="34" spans="1:17" ht="69.75" customHeight="1" x14ac:dyDescent="0.25">
      <c r="A34" s="258" t="s">
        <v>288</v>
      </c>
      <c r="B34" s="259">
        <v>1</v>
      </c>
      <c r="C34" s="259" t="s">
        <v>283</v>
      </c>
      <c r="D34" s="243">
        <f t="shared" si="0"/>
        <v>36.86</v>
      </c>
      <c r="E34" s="650"/>
      <c r="F34" s="651"/>
      <c r="G34" s="651"/>
      <c r="H34" s="651"/>
      <c r="I34" s="651"/>
      <c r="J34" s="651"/>
      <c r="K34" s="651"/>
      <c r="L34" s="651"/>
      <c r="M34" s="651"/>
      <c r="N34" s="652"/>
      <c r="O34" s="244">
        <f t="shared" si="1"/>
        <v>0</v>
      </c>
      <c r="P34" s="245">
        <f t="shared" si="2"/>
        <v>0</v>
      </c>
      <c r="Q34" s="246"/>
    </row>
    <row r="35" spans="1:17" ht="57.75" customHeight="1" x14ac:dyDescent="0.25">
      <c r="A35" s="260" t="s">
        <v>289</v>
      </c>
      <c r="B35" s="261"/>
      <c r="C35" s="261"/>
      <c r="D35" s="262"/>
      <c r="E35" s="263"/>
      <c r="F35" s="263"/>
      <c r="G35" s="263"/>
      <c r="H35" s="263"/>
      <c r="I35" s="263"/>
      <c r="J35" s="263"/>
      <c r="K35" s="263"/>
      <c r="L35" s="263"/>
      <c r="M35" s="263"/>
      <c r="N35" s="263"/>
      <c r="O35" s="264"/>
      <c r="P35" s="265">
        <f>SUM(P29:P34)</f>
        <v>0</v>
      </c>
      <c r="Q35" s="266" t="s">
        <v>290</v>
      </c>
    </row>
    <row r="36" spans="1:17" ht="43.5" customHeight="1" x14ac:dyDescent="0.25">
      <c r="A36" s="267" t="s">
        <v>291</v>
      </c>
      <c r="B36" s="268" t="s">
        <v>292</v>
      </c>
      <c r="C36" s="268"/>
      <c r="D36" s="269">
        <v>40.85</v>
      </c>
      <c r="E36" s="268"/>
      <c r="F36" s="268"/>
      <c r="G36" s="268"/>
      <c r="H36" s="268"/>
      <c r="I36" s="268"/>
      <c r="J36" s="268"/>
      <c r="K36" s="268"/>
      <c r="L36" s="268"/>
      <c r="M36" s="268"/>
      <c r="N36" s="268"/>
      <c r="O36" s="268"/>
      <c r="P36" s="270"/>
      <c r="Q36" s="271"/>
    </row>
    <row r="37" spans="1:17" x14ac:dyDescent="0.25">
      <c r="A37" s="272" t="s">
        <v>293</v>
      </c>
      <c r="B37" s="273">
        <v>0.25</v>
      </c>
      <c r="C37" s="274" t="s">
        <v>283</v>
      </c>
      <c r="D37" s="216">
        <f>$D$36*B37</f>
        <v>10.2125</v>
      </c>
      <c r="E37" s="255"/>
      <c r="F37" s="256"/>
      <c r="G37" s="256"/>
      <c r="H37" s="256"/>
      <c r="I37" s="256"/>
      <c r="J37" s="256"/>
      <c r="K37" s="256"/>
      <c r="L37" s="256"/>
      <c r="M37" s="256"/>
      <c r="N37" s="257"/>
      <c r="O37" s="275">
        <f>D37*(E37+F37+G37+H37+I37+J37+K37+L37+M37+N37)</f>
        <v>0</v>
      </c>
      <c r="P37" s="276">
        <f>O37*D$13</f>
        <v>0</v>
      </c>
      <c r="Q37" s="277"/>
    </row>
    <row r="38" spans="1:17" x14ac:dyDescent="0.25">
      <c r="A38" s="241" t="s">
        <v>294</v>
      </c>
      <c r="B38" s="273">
        <v>0.25</v>
      </c>
      <c r="C38" s="242" t="s">
        <v>283</v>
      </c>
      <c r="D38" s="216">
        <f t="shared" ref="D38:D48" si="3">$D$36*B38</f>
        <v>10.2125</v>
      </c>
      <c r="E38" s="251"/>
      <c r="F38" s="252"/>
      <c r="G38" s="252"/>
      <c r="H38" s="252"/>
      <c r="I38" s="252"/>
      <c r="J38" s="252"/>
      <c r="K38" s="252"/>
      <c r="L38" s="252"/>
      <c r="M38" s="252"/>
      <c r="N38" s="253"/>
      <c r="O38" s="275">
        <f t="shared" ref="O38:O48" si="4">D38*(E38+F38+G38+H38+I38+J38+K38+L38+M38+N38)</f>
        <v>0</v>
      </c>
      <c r="P38" s="278">
        <f t="shared" ref="P38:P48" si="5">O38*D$13</f>
        <v>0</v>
      </c>
      <c r="Q38" s="277"/>
    </row>
    <row r="39" spans="1:17" ht="48.75" customHeight="1" x14ac:dyDescent="0.25">
      <c r="A39" s="241" t="s">
        <v>295</v>
      </c>
      <c r="B39" s="273">
        <v>0.25</v>
      </c>
      <c r="C39" s="242" t="s">
        <v>283</v>
      </c>
      <c r="D39" s="216">
        <f t="shared" si="3"/>
        <v>10.2125</v>
      </c>
      <c r="E39" s="255"/>
      <c r="F39" s="256"/>
      <c r="G39" s="256"/>
      <c r="H39" s="256"/>
      <c r="I39" s="256"/>
      <c r="J39" s="256"/>
      <c r="K39" s="256"/>
      <c r="L39" s="256"/>
      <c r="M39" s="256"/>
      <c r="N39" s="257"/>
      <c r="O39" s="275">
        <f t="shared" si="4"/>
        <v>0</v>
      </c>
      <c r="P39" s="278">
        <f t="shared" si="5"/>
        <v>0</v>
      </c>
      <c r="Q39" s="277"/>
    </row>
    <row r="40" spans="1:17" ht="37.5" customHeight="1" x14ac:dyDescent="0.25">
      <c r="A40" s="241" t="s">
        <v>296</v>
      </c>
      <c r="B40" s="273">
        <v>0.25</v>
      </c>
      <c r="C40" s="242" t="s">
        <v>283</v>
      </c>
      <c r="D40" s="216">
        <f t="shared" si="3"/>
        <v>10.2125</v>
      </c>
      <c r="E40" s="251"/>
      <c r="F40" s="252"/>
      <c r="G40" s="252"/>
      <c r="H40" s="252"/>
      <c r="I40" s="252"/>
      <c r="J40" s="252"/>
      <c r="K40" s="252"/>
      <c r="L40" s="252"/>
      <c r="M40" s="252"/>
      <c r="N40" s="253"/>
      <c r="O40" s="275">
        <f t="shared" si="4"/>
        <v>0</v>
      </c>
      <c r="P40" s="278">
        <f t="shared" si="5"/>
        <v>0</v>
      </c>
      <c r="Q40" s="277"/>
    </row>
    <row r="41" spans="1:17" ht="67.5" customHeight="1" x14ac:dyDescent="0.25">
      <c r="A41" s="279" t="s">
        <v>297</v>
      </c>
      <c r="B41" s="273">
        <v>0.25</v>
      </c>
      <c r="C41" s="280" t="s">
        <v>283</v>
      </c>
      <c r="D41" s="216">
        <f t="shared" si="3"/>
        <v>10.2125</v>
      </c>
      <c r="E41" s="255"/>
      <c r="F41" s="256"/>
      <c r="G41" s="256"/>
      <c r="H41" s="256"/>
      <c r="I41" s="256"/>
      <c r="J41" s="256"/>
      <c r="K41" s="256"/>
      <c r="L41" s="256"/>
      <c r="M41" s="256"/>
      <c r="N41" s="281"/>
      <c r="O41" s="282">
        <f t="shared" si="4"/>
        <v>0</v>
      </c>
      <c r="P41" s="278">
        <f t="shared" si="5"/>
        <v>0</v>
      </c>
      <c r="Q41" s="277"/>
    </row>
    <row r="42" spans="1:17" ht="82.5" customHeight="1" x14ac:dyDescent="0.25">
      <c r="A42" s="283" t="s">
        <v>298</v>
      </c>
      <c r="B42" s="273">
        <v>0.25</v>
      </c>
      <c r="C42" s="284" t="s">
        <v>283</v>
      </c>
      <c r="D42" s="216">
        <f t="shared" si="3"/>
        <v>10.2125</v>
      </c>
      <c r="E42" s="251"/>
      <c r="F42" s="252"/>
      <c r="G42" s="252"/>
      <c r="H42" s="252"/>
      <c r="I42" s="252"/>
      <c r="J42" s="252"/>
      <c r="K42" s="252"/>
      <c r="L42" s="252"/>
      <c r="M42" s="252"/>
      <c r="N42" s="285"/>
      <c r="O42" s="282">
        <f t="shared" si="4"/>
        <v>0</v>
      </c>
      <c r="P42" s="278">
        <f t="shared" si="5"/>
        <v>0</v>
      </c>
      <c r="Q42" s="277"/>
    </row>
    <row r="43" spans="1:17" ht="42.75" customHeight="1" x14ac:dyDescent="0.25">
      <c r="A43" s="241" t="s">
        <v>299</v>
      </c>
      <c r="B43" s="273">
        <v>0.25</v>
      </c>
      <c r="C43" s="242" t="s">
        <v>283</v>
      </c>
      <c r="D43" s="216">
        <f t="shared" si="3"/>
        <v>10.2125</v>
      </c>
      <c r="E43" s="255"/>
      <c r="F43" s="256"/>
      <c r="G43" s="256"/>
      <c r="H43" s="256"/>
      <c r="I43" s="256"/>
      <c r="J43" s="256"/>
      <c r="K43" s="256"/>
      <c r="L43" s="256"/>
      <c r="M43" s="256"/>
      <c r="N43" s="257"/>
      <c r="O43" s="275">
        <f t="shared" si="4"/>
        <v>0</v>
      </c>
      <c r="P43" s="278">
        <f t="shared" si="5"/>
        <v>0</v>
      </c>
      <c r="Q43" s="277"/>
    </row>
    <row r="44" spans="1:17" ht="45" customHeight="1" x14ac:dyDescent="0.25">
      <c r="A44" s="241" t="s">
        <v>300</v>
      </c>
      <c r="B44" s="40">
        <v>0.5</v>
      </c>
      <c r="C44" s="242" t="s">
        <v>283</v>
      </c>
      <c r="D44" s="216">
        <f t="shared" si="3"/>
        <v>20.425000000000001</v>
      </c>
      <c r="E44" s="251"/>
      <c r="F44" s="252"/>
      <c r="G44" s="252"/>
      <c r="H44" s="252"/>
      <c r="I44" s="252"/>
      <c r="J44" s="252"/>
      <c r="K44" s="252"/>
      <c r="L44" s="252"/>
      <c r="M44" s="252"/>
      <c r="N44" s="253"/>
      <c r="O44" s="275">
        <f t="shared" si="4"/>
        <v>0</v>
      </c>
      <c r="P44" s="278">
        <f t="shared" si="5"/>
        <v>0</v>
      </c>
      <c r="Q44" s="277"/>
    </row>
    <row r="45" spans="1:17" ht="42.75" customHeight="1" x14ac:dyDescent="0.25">
      <c r="A45" s="241" t="s">
        <v>301</v>
      </c>
      <c r="B45" s="40">
        <v>0.5</v>
      </c>
      <c r="C45" s="242" t="s">
        <v>283</v>
      </c>
      <c r="D45" s="216">
        <f t="shared" si="3"/>
        <v>20.425000000000001</v>
      </c>
      <c r="E45" s="251"/>
      <c r="F45" s="252"/>
      <c r="G45" s="252"/>
      <c r="H45" s="252"/>
      <c r="I45" s="252"/>
      <c r="J45" s="252"/>
      <c r="K45" s="252"/>
      <c r="L45" s="252"/>
      <c r="M45" s="252"/>
      <c r="N45" s="253"/>
      <c r="O45" s="275">
        <f t="shared" si="4"/>
        <v>0</v>
      </c>
      <c r="P45" s="278">
        <f t="shared" si="5"/>
        <v>0</v>
      </c>
      <c r="Q45" s="277"/>
    </row>
    <row r="46" spans="1:17" ht="65.25" customHeight="1" x14ac:dyDescent="0.25">
      <c r="A46" s="286" t="s">
        <v>302</v>
      </c>
      <c r="B46" s="280"/>
      <c r="C46" s="284" t="s">
        <v>283</v>
      </c>
      <c r="D46" s="216">
        <f t="shared" si="3"/>
        <v>0</v>
      </c>
      <c r="E46" s="287"/>
      <c r="F46" s="288"/>
      <c r="G46" s="288"/>
      <c r="H46" s="288"/>
      <c r="I46" s="288"/>
      <c r="J46" s="288"/>
      <c r="K46" s="288"/>
      <c r="L46" s="288"/>
      <c r="M46" s="288"/>
      <c r="N46" s="281"/>
      <c r="O46" s="282">
        <f t="shared" si="4"/>
        <v>0</v>
      </c>
      <c r="P46" s="278">
        <f t="shared" si="5"/>
        <v>0</v>
      </c>
      <c r="Q46" s="277"/>
    </row>
    <row r="47" spans="1:17" ht="49.5" customHeight="1" x14ac:dyDescent="0.25">
      <c r="A47" s="289" t="s">
        <v>303</v>
      </c>
      <c r="B47" s="280">
        <v>0.25</v>
      </c>
      <c r="C47" s="284" t="s">
        <v>283</v>
      </c>
      <c r="D47" s="216">
        <f t="shared" si="3"/>
        <v>10.2125</v>
      </c>
      <c r="E47" s="290"/>
      <c r="F47" s="291"/>
      <c r="G47" s="291"/>
      <c r="H47" s="291"/>
      <c r="I47" s="291"/>
      <c r="J47" s="291"/>
      <c r="K47" s="291"/>
      <c r="L47" s="291"/>
      <c r="M47" s="291"/>
      <c r="N47" s="285"/>
      <c r="O47" s="282">
        <f t="shared" si="4"/>
        <v>0</v>
      </c>
      <c r="P47" s="278">
        <f t="shared" si="5"/>
        <v>0</v>
      </c>
      <c r="Q47" s="277"/>
    </row>
    <row r="48" spans="1:17" ht="68.25" customHeight="1" x14ac:dyDescent="0.25">
      <c r="A48" s="289" t="s">
        <v>304</v>
      </c>
      <c r="B48" s="292">
        <v>0.25</v>
      </c>
      <c r="C48" s="293" t="s">
        <v>283</v>
      </c>
      <c r="D48" s="216">
        <f t="shared" si="3"/>
        <v>10.2125</v>
      </c>
      <c r="E48" s="294"/>
      <c r="F48" s="288"/>
      <c r="G48" s="288"/>
      <c r="H48" s="288"/>
      <c r="I48" s="288"/>
      <c r="J48" s="288"/>
      <c r="K48" s="288"/>
      <c r="L48" s="288"/>
      <c r="M48" s="288"/>
      <c r="N48" s="231"/>
      <c r="O48" s="295">
        <f t="shared" si="4"/>
        <v>0</v>
      </c>
      <c r="P48" s="296">
        <f t="shared" si="5"/>
        <v>0</v>
      </c>
      <c r="Q48" s="297"/>
    </row>
    <row r="49" spans="1:17" ht="30" customHeight="1" x14ac:dyDescent="0.25">
      <c r="A49" s="260" t="s">
        <v>305</v>
      </c>
      <c r="B49" s="298"/>
      <c r="C49" s="299"/>
      <c r="D49" s="264"/>
      <c r="E49" s="263"/>
      <c r="F49" s="263"/>
      <c r="G49" s="263"/>
      <c r="H49" s="263"/>
      <c r="I49" s="263"/>
      <c r="J49" s="263"/>
      <c r="K49" s="263"/>
      <c r="L49" s="263"/>
      <c r="M49" s="263"/>
      <c r="N49" s="263"/>
      <c r="O49" s="264"/>
      <c r="P49" s="265">
        <f>SUM(P37:P48)</f>
        <v>0</v>
      </c>
      <c r="Q49" s="300" t="s">
        <v>306</v>
      </c>
    </row>
    <row r="50" spans="1:17" ht="15.75" thickBot="1" x14ac:dyDescent="0.3">
      <c r="A50" s="301"/>
      <c r="B50" s="302"/>
      <c r="C50" s="303"/>
      <c r="D50" s="304"/>
      <c r="E50" s="294"/>
      <c r="F50" s="294"/>
      <c r="G50" s="294"/>
      <c r="H50" s="294"/>
      <c r="I50" s="294"/>
      <c r="J50" s="294"/>
      <c r="K50" s="294"/>
      <c r="L50" s="294"/>
      <c r="M50" s="294"/>
      <c r="N50" s="231"/>
      <c r="O50" s="305"/>
      <c r="P50" s="305"/>
      <c r="Q50" s="297"/>
    </row>
    <row r="51" spans="1:17" ht="21" x14ac:dyDescent="0.35">
      <c r="A51" s="675" t="s">
        <v>307</v>
      </c>
      <c r="B51" s="676"/>
      <c r="C51" s="676"/>
      <c r="D51" s="677"/>
      <c r="E51" s="677"/>
      <c r="F51" s="677"/>
      <c r="G51" s="677"/>
      <c r="H51" s="677"/>
      <c r="I51" s="677"/>
      <c r="J51" s="677"/>
      <c r="K51" s="677"/>
      <c r="L51" s="677"/>
      <c r="M51" s="677"/>
      <c r="N51" s="677"/>
      <c r="O51" s="676"/>
      <c r="P51" s="306"/>
      <c r="Q51" s="307"/>
    </row>
    <row r="52" spans="1:17" ht="67.5" customHeight="1" thickBot="1" x14ac:dyDescent="0.3">
      <c r="A52" s="308" t="s">
        <v>308</v>
      </c>
      <c r="B52" s="309"/>
      <c r="C52" s="309" t="s">
        <v>283</v>
      </c>
      <c r="D52" s="225"/>
      <c r="E52" s="310"/>
      <c r="F52" s="311"/>
      <c r="G52" s="311"/>
      <c r="H52" s="311"/>
      <c r="I52" s="311"/>
      <c r="J52" s="311"/>
      <c r="K52" s="311"/>
      <c r="L52" s="311"/>
      <c r="M52" s="311"/>
      <c r="N52" s="312"/>
      <c r="O52" s="225">
        <f>D52*(E52+F52+G52+H52+I52+J52+K52+L52+M52+N52)</f>
        <v>0</v>
      </c>
      <c r="P52" s="226">
        <f>O52*D13</f>
        <v>0</v>
      </c>
      <c r="Q52" s="210" t="s">
        <v>309</v>
      </c>
    </row>
    <row r="53" spans="1:17" ht="15.75" thickBot="1" x14ac:dyDescent="0.3">
      <c r="A53" s="313"/>
      <c r="B53" s="314"/>
      <c r="C53" s="314"/>
      <c r="D53" s="232"/>
      <c r="E53" s="231"/>
      <c r="F53" s="231"/>
      <c r="G53" s="231"/>
      <c r="H53" s="231"/>
      <c r="I53" s="231"/>
      <c r="J53" s="231"/>
      <c r="K53" s="231"/>
      <c r="L53" s="231"/>
      <c r="M53" s="231"/>
      <c r="N53" s="230"/>
      <c r="O53" s="232"/>
      <c r="P53" s="232"/>
      <c r="Q53" s="315"/>
    </row>
    <row r="54" spans="1:17" ht="21" x14ac:dyDescent="0.35">
      <c r="A54" s="678" t="s">
        <v>310</v>
      </c>
      <c r="B54" s="676"/>
      <c r="C54" s="676"/>
      <c r="D54" s="676"/>
      <c r="E54" s="677"/>
      <c r="F54" s="677"/>
      <c r="G54" s="677"/>
      <c r="H54" s="677"/>
      <c r="I54" s="677"/>
      <c r="J54" s="677"/>
      <c r="K54" s="677"/>
      <c r="L54" s="677"/>
      <c r="M54" s="677"/>
      <c r="N54" s="677"/>
      <c r="O54" s="676"/>
      <c r="P54" s="306"/>
      <c r="Q54" s="307"/>
    </row>
    <row r="55" spans="1:17" ht="67.5" customHeight="1" x14ac:dyDescent="0.25">
      <c r="A55" s="272" t="s">
        <v>311</v>
      </c>
      <c r="B55" s="316"/>
      <c r="C55" s="317"/>
      <c r="D55" s="275">
        <v>10</v>
      </c>
      <c r="E55" s="318"/>
      <c r="F55" s="319"/>
      <c r="G55" s="319"/>
      <c r="H55" s="319"/>
      <c r="I55" s="319"/>
      <c r="J55" s="319"/>
      <c r="K55" s="319"/>
      <c r="L55" s="319"/>
      <c r="M55" s="319"/>
      <c r="N55" s="253"/>
      <c r="O55" s="244">
        <f>D55*(E55+F55+G55+H55+I55+J55+K55+L55+M55+N55)</f>
        <v>0</v>
      </c>
      <c r="P55" s="320">
        <f>O55*D55</f>
        <v>0</v>
      </c>
      <c r="Q55" s="277"/>
    </row>
    <row r="56" spans="1:17" ht="15.75" thickBot="1" x14ac:dyDescent="0.3">
      <c r="A56" s="321"/>
      <c r="B56" s="322"/>
      <c r="C56" s="322"/>
      <c r="D56" s="323"/>
      <c r="E56" s="324"/>
      <c r="F56" s="324"/>
      <c r="G56" s="324"/>
      <c r="H56" s="324"/>
      <c r="I56" s="324"/>
      <c r="J56" s="324"/>
      <c r="K56" s="324"/>
      <c r="L56" s="324"/>
      <c r="M56" s="324"/>
      <c r="N56" s="230"/>
      <c r="O56" s="213"/>
      <c r="P56" s="213"/>
      <c r="Q56" s="307"/>
    </row>
    <row r="57" spans="1:17" ht="33.75" x14ac:dyDescent="0.25">
      <c r="A57" s="679" t="s">
        <v>312</v>
      </c>
      <c r="B57" s="680"/>
      <c r="C57" s="680"/>
      <c r="D57" s="681"/>
      <c r="E57" s="681"/>
      <c r="F57" s="681"/>
      <c r="G57" s="681"/>
      <c r="H57" s="681"/>
      <c r="I57" s="681"/>
      <c r="J57" s="681"/>
      <c r="K57" s="681"/>
      <c r="L57" s="681"/>
      <c r="M57" s="681"/>
      <c r="N57" s="681"/>
      <c r="O57" s="680"/>
      <c r="P57" s="682"/>
      <c r="Q57" s="307"/>
    </row>
    <row r="58" spans="1:17" ht="140.25" customHeight="1" x14ac:dyDescent="0.25">
      <c r="A58" s="325" t="s">
        <v>313</v>
      </c>
      <c r="B58" s="40" t="s">
        <v>314</v>
      </c>
      <c r="C58" s="40" t="s">
        <v>283</v>
      </c>
      <c r="D58" s="216">
        <v>365.31</v>
      </c>
      <c r="E58" s="255"/>
      <c r="F58" s="256"/>
      <c r="G58" s="256"/>
      <c r="H58" s="256"/>
      <c r="I58" s="256"/>
      <c r="J58" s="256"/>
      <c r="K58" s="256"/>
      <c r="L58" s="256"/>
      <c r="M58" s="256"/>
      <c r="N58" s="257"/>
      <c r="O58" s="326">
        <f>D58*(E58+F58+G58+H58+I58+J58+K58+L58+M58+N58)</f>
        <v>0</v>
      </c>
      <c r="P58" s="327">
        <f t="shared" ref="P58:P59" si="6">O58*D$13</f>
        <v>0</v>
      </c>
      <c r="Q58" s="210" t="s">
        <v>309</v>
      </c>
    </row>
    <row r="59" spans="1:17" ht="222" customHeight="1" thickBot="1" x14ac:dyDescent="0.3">
      <c r="A59" s="222" t="s">
        <v>315</v>
      </c>
      <c r="B59" s="223" t="s">
        <v>316</v>
      </c>
      <c r="C59" s="223" t="s">
        <v>283</v>
      </c>
      <c r="D59" s="224">
        <v>690.62</v>
      </c>
      <c r="E59" s="328"/>
      <c r="F59" s="329"/>
      <c r="G59" s="329"/>
      <c r="H59" s="329"/>
      <c r="I59" s="329"/>
      <c r="J59" s="329"/>
      <c r="K59" s="329"/>
      <c r="L59" s="329"/>
      <c r="M59" s="329"/>
      <c r="N59" s="312"/>
      <c r="O59" s="330">
        <f>D59*(E59+F59+G59+H59+I59+J59+K59+L59+M59+N59)</f>
        <v>0</v>
      </c>
      <c r="P59" s="331">
        <f t="shared" si="6"/>
        <v>0</v>
      </c>
      <c r="Q59" s="210" t="s">
        <v>309</v>
      </c>
    </row>
    <row r="60" spans="1:17" ht="15.75" thickBot="1" x14ac:dyDescent="0.3">
      <c r="A60" s="228"/>
      <c r="B60" s="228"/>
      <c r="C60" s="228"/>
      <c r="D60" s="229"/>
      <c r="E60" s="230"/>
      <c r="F60" s="230"/>
      <c r="G60" s="230"/>
      <c r="H60" s="230"/>
      <c r="I60" s="230"/>
      <c r="J60" s="230"/>
      <c r="K60" s="230"/>
      <c r="L60" s="230"/>
      <c r="M60" s="230"/>
      <c r="N60" s="230"/>
      <c r="O60" s="213"/>
      <c r="P60" s="332"/>
      <c r="Q60" s="307"/>
    </row>
    <row r="61" spans="1:17" ht="21" x14ac:dyDescent="0.35">
      <c r="A61" s="664" t="s">
        <v>317</v>
      </c>
      <c r="B61" s="665"/>
      <c r="C61" s="665"/>
      <c r="D61" s="665"/>
      <c r="E61" s="666"/>
      <c r="F61" s="666"/>
      <c r="G61" s="666"/>
      <c r="H61" s="666"/>
      <c r="I61" s="666"/>
      <c r="J61" s="666"/>
      <c r="K61" s="666"/>
      <c r="L61" s="666"/>
      <c r="M61" s="666"/>
      <c r="N61" s="666"/>
      <c r="O61" s="665"/>
      <c r="P61" s="333"/>
      <c r="Q61" s="307"/>
    </row>
    <row r="62" spans="1:17" ht="67.5" customHeight="1" x14ac:dyDescent="0.25">
      <c r="A62" s="334" t="s">
        <v>318</v>
      </c>
      <c r="B62" s="215"/>
      <c r="C62" s="215" t="s">
        <v>283</v>
      </c>
      <c r="D62" s="216"/>
      <c r="E62" s="251"/>
      <c r="F62" s="252"/>
      <c r="G62" s="252"/>
      <c r="H62" s="252"/>
      <c r="I62" s="252"/>
      <c r="J62" s="252"/>
      <c r="K62" s="252"/>
      <c r="L62" s="252"/>
      <c r="M62" s="252"/>
      <c r="N62" s="253"/>
      <c r="O62" s="335">
        <f t="shared" ref="O62:O67" si="7">D62*(E62+F62+G62+H62+I62+J62+K62+L62+M62+N62)</f>
        <v>0</v>
      </c>
      <c r="P62" s="336">
        <f>O62*D$13</f>
        <v>0</v>
      </c>
      <c r="Q62" s="667" t="s">
        <v>309</v>
      </c>
    </row>
    <row r="63" spans="1:17" ht="64.5" customHeight="1" x14ac:dyDescent="0.25">
      <c r="A63" s="241" t="s">
        <v>319</v>
      </c>
      <c r="B63" s="337" t="s">
        <v>320</v>
      </c>
      <c r="C63" s="338" t="s">
        <v>283</v>
      </c>
      <c r="D63" s="244"/>
      <c r="E63" s="318"/>
      <c r="F63" s="319"/>
      <c r="G63" s="319"/>
      <c r="H63" s="319"/>
      <c r="I63" s="319"/>
      <c r="J63" s="319"/>
      <c r="K63" s="319"/>
      <c r="L63" s="319"/>
      <c r="M63" s="319"/>
      <c r="N63" s="339"/>
      <c r="O63" s="326">
        <f t="shared" si="7"/>
        <v>0</v>
      </c>
      <c r="P63" s="336">
        <f t="shared" ref="P63:P66" si="8">O63*D$13</f>
        <v>0</v>
      </c>
      <c r="Q63" s="667"/>
    </row>
    <row r="64" spans="1:17" ht="58.5" customHeight="1" x14ac:dyDescent="0.25">
      <c r="A64" s="340" t="s">
        <v>321</v>
      </c>
      <c r="B64" s="341" t="s">
        <v>320</v>
      </c>
      <c r="C64" s="342" t="s">
        <v>283</v>
      </c>
      <c r="D64" s="343"/>
      <c r="E64" s="318"/>
      <c r="F64" s="319"/>
      <c r="G64" s="319"/>
      <c r="H64" s="319"/>
      <c r="I64" s="319"/>
      <c r="J64" s="319"/>
      <c r="K64" s="319"/>
      <c r="L64" s="319"/>
      <c r="M64" s="319"/>
      <c r="N64" s="339"/>
      <c r="O64" s="326">
        <f t="shared" si="7"/>
        <v>0</v>
      </c>
      <c r="P64" s="336">
        <f t="shared" si="8"/>
        <v>0</v>
      </c>
      <c r="Q64" s="667"/>
    </row>
    <row r="65" spans="1:17" ht="54" customHeight="1" x14ac:dyDescent="0.25">
      <c r="A65" s="340" t="s">
        <v>322</v>
      </c>
      <c r="B65" s="341" t="s">
        <v>320</v>
      </c>
      <c r="C65" s="342" t="s">
        <v>283</v>
      </c>
      <c r="D65" s="343">
        <v>57</v>
      </c>
      <c r="E65" s="318"/>
      <c r="F65" s="319"/>
      <c r="G65" s="319"/>
      <c r="H65" s="319"/>
      <c r="I65" s="319"/>
      <c r="J65" s="319"/>
      <c r="K65" s="319"/>
      <c r="L65" s="319"/>
      <c r="M65" s="319"/>
      <c r="N65" s="339"/>
      <c r="O65" s="326">
        <f t="shared" si="7"/>
        <v>0</v>
      </c>
      <c r="P65" s="336">
        <f t="shared" si="8"/>
        <v>0</v>
      </c>
      <c r="Q65" s="667"/>
    </row>
    <row r="66" spans="1:17" ht="72" customHeight="1" x14ac:dyDescent="0.25">
      <c r="A66" s="340" t="s">
        <v>323</v>
      </c>
      <c r="B66" s="341" t="s">
        <v>324</v>
      </c>
      <c r="C66" s="342" t="s">
        <v>283</v>
      </c>
      <c r="D66" s="243">
        <v>54.81</v>
      </c>
      <c r="E66" s="650"/>
      <c r="F66" s="651"/>
      <c r="G66" s="651"/>
      <c r="H66" s="651"/>
      <c r="I66" s="651"/>
      <c r="J66" s="651"/>
      <c r="K66" s="651"/>
      <c r="L66" s="651"/>
      <c r="M66" s="651"/>
      <c r="N66" s="652"/>
      <c r="O66" s="326">
        <f t="shared" si="7"/>
        <v>0</v>
      </c>
      <c r="P66" s="336">
        <f t="shared" si="8"/>
        <v>0</v>
      </c>
      <c r="Q66" s="667"/>
    </row>
    <row r="67" spans="1:17" ht="68.25" customHeight="1" thickBot="1" x14ac:dyDescent="0.3">
      <c r="A67" s="344" t="s">
        <v>325</v>
      </c>
      <c r="B67" s="345" t="s">
        <v>326</v>
      </c>
      <c r="C67" s="346" t="s">
        <v>283</v>
      </c>
      <c r="D67" s="225">
        <v>50</v>
      </c>
      <c r="E67" s="310"/>
      <c r="F67" s="311"/>
      <c r="G67" s="311"/>
      <c r="H67" s="311"/>
      <c r="I67" s="311"/>
      <c r="J67" s="311"/>
      <c r="K67" s="311"/>
      <c r="L67" s="311"/>
      <c r="M67" s="311"/>
      <c r="N67" s="347"/>
      <c r="O67" s="330">
        <f t="shared" si="7"/>
        <v>0</v>
      </c>
      <c r="P67" s="348">
        <f>O67*D15</f>
        <v>0</v>
      </c>
      <c r="Q67" s="667"/>
    </row>
    <row r="68" spans="1:17" ht="15.75" thickBot="1" x14ac:dyDescent="0.3">
      <c r="A68" s="349"/>
      <c r="B68" s="350"/>
      <c r="C68" s="297"/>
      <c r="D68" s="232"/>
      <c r="E68" s="231"/>
      <c r="F68" s="231"/>
      <c r="G68" s="231"/>
      <c r="H68" s="231"/>
      <c r="I68" s="231"/>
      <c r="J68" s="231"/>
      <c r="K68" s="231"/>
      <c r="L68" s="231"/>
      <c r="M68" s="231"/>
      <c r="N68" s="231"/>
      <c r="O68" s="213"/>
      <c r="P68" s="351"/>
      <c r="Q68" s="277"/>
    </row>
    <row r="69" spans="1:17" ht="33.75" x14ac:dyDescent="0.25">
      <c r="A69" s="668" t="s">
        <v>327</v>
      </c>
      <c r="B69" s="669"/>
      <c r="C69" s="669"/>
      <c r="D69" s="669"/>
      <c r="E69" s="670"/>
      <c r="F69" s="670"/>
      <c r="G69" s="670"/>
      <c r="H69" s="670"/>
      <c r="I69" s="670"/>
      <c r="J69" s="670"/>
      <c r="K69" s="670"/>
      <c r="L69" s="670"/>
      <c r="M69" s="670"/>
      <c r="N69" s="670"/>
      <c r="O69" s="669"/>
      <c r="P69" s="671"/>
      <c r="Q69" s="307"/>
    </row>
    <row r="70" spans="1:17" ht="92.25" customHeight="1" x14ac:dyDescent="0.25">
      <c r="A70" s="352" t="s">
        <v>328</v>
      </c>
      <c r="B70" s="316" t="s">
        <v>329</v>
      </c>
      <c r="C70" s="353" t="s">
        <v>283</v>
      </c>
      <c r="D70" s="353"/>
      <c r="E70" s="672"/>
      <c r="F70" s="673"/>
      <c r="G70" s="673"/>
      <c r="H70" s="673"/>
      <c r="I70" s="673"/>
      <c r="J70" s="673"/>
      <c r="K70" s="673"/>
      <c r="L70" s="673"/>
      <c r="M70" s="673"/>
      <c r="N70" s="674"/>
      <c r="O70" s="354">
        <f>D70*(E70+F70+G70+H70+I70+J70+K70+L70+M70+N70)</f>
        <v>0</v>
      </c>
      <c r="P70" s="355">
        <f>O70</f>
        <v>0</v>
      </c>
      <c r="Q70" s="356"/>
    </row>
    <row r="71" spans="1:17" ht="79.5" customHeight="1" x14ac:dyDescent="0.25">
      <c r="A71" s="357" t="s">
        <v>330</v>
      </c>
      <c r="B71" s="358" t="s">
        <v>331</v>
      </c>
      <c r="C71" s="359" t="s">
        <v>283</v>
      </c>
      <c r="D71" s="360">
        <v>40.54</v>
      </c>
      <c r="E71" s="632"/>
      <c r="F71" s="633"/>
      <c r="G71" s="633"/>
      <c r="H71" s="633"/>
      <c r="I71" s="633"/>
      <c r="J71" s="633"/>
      <c r="K71" s="633"/>
      <c r="L71" s="633"/>
      <c r="M71" s="633"/>
      <c r="N71" s="634"/>
      <c r="O71" s="361">
        <f>D71*(E71+F71+G71+H71+I71+J71+K71+L71+M71+N71)</f>
        <v>0</v>
      </c>
      <c r="P71" s="362">
        <f>O71*D13</f>
        <v>0</v>
      </c>
      <c r="Q71" s="307"/>
    </row>
    <row r="72" spans="1:17" ht="15.75" thickBot="1" x14ac:dyDescent="0.3">
      <c r="A72" s="363"/>
      <c r="B72" s="363"/>
      <c r="C72" s="351"/>
      <c r="D72" s="351"/>
      <c r="E72" s="364"/>
      <c r="F72" s="364"/>
      <c r="G72" s="364"/>
      <c r="H72" s="364"/>
      <c r="I72" s="364"/>
      <c r="J72" s="364"/>
      <c r="K72" s="364"/>
      <c r="L72" s="364"/>
      <c r="M72" s="364"/>
      <c r="N72" s="364"/>
      <c r="O72" s="365"/>
      <c r="P72" s="365"/>
      <c r="Q72" s="307"/>
    </row>
    <row r="73" spans="1:17" ht="21" x14ac:dyDescent="0.35">
      <c r="A73" s="656" t="s">
        <v>332</v>
      </c>
      <c r="B73" s="657"/>
      <c r="C73" s="657"/>
      <c r="D73" s="657"/>
      <c r="E73" s="658"/>
      <c r="F73" s="658"/>
      <c r="G73" s="658"/>
      <c r="H73" s="658"/>
      <c r="I73" s="658"/>
      <c r="J73" s="658"/>
      <c r="K73" s="658"/>
      <c r="L73" s="658"/>
      <c r="M73" s="658"/>
      <c r="N73" s="658"/>
      <c r="O73" s="657"/>
      <c r="P73" s="366"/>
      <c r="Q73" s="307"/>
    </row>
    <row r="74" spans="1:17" ht="45" x14ac:dyDescent="0.25">
      <c r="A74" s="367" t="s">
        <v>333</v>
      </c>
      <c r="B74" s="358" t="s">
        <v>334</v>
      </c>
      <c r="C74" s="358" t="s">
        <v>283</v>
      </c>
      <c r="D74" s="359">
        <v>0</v>
      </c>
      <c r="E74" s="368"/>
      <c r="F74" s="369"/>
      <c r="G74" s="369"/>
      <c r="H74" s="369"/>
      <c r="I74" s="369"/>
      <c r="J74" s="369"/>
      <c r="K74" s="369"/>
      <c r="L74" s="369"/>
      <c r="M74" s="369"/>
      <c r="N74" s="370"/>
      <c r="O74" s="359">
        <f>D74*(E74+F74+G74+H74+I74+J74+K74+L74+M74+N74)</f>
        <v>0</v>
      </c>
      <c r="P74" s="371">
        <f t="shared" ref="P74:P79" si="9">O74*$D$13</f>
        <v>0</v>
      </c>
      <c r="Q74" s="307"/>
    </row>
    <row r="75" spans="1:17" x14ac:dyDescent="0.25">
      <c r="A75" s="659" t="s">
        <v>335</v>
      </c>
      <c r="B75" s="660"/>
      <c r="C75" s="660"/>
      <c r="D75" s="660"/>
      <c r="E75" s="661"/>
      <c r="F75" s="661"/>
      <c r="G75" s="661"/>
      <c r="H75" s="661"/>
      <c r="I75" s="661"/>
      <c r="J75" s="661"/>
      <c r="K75" s="661"/>
      <c r="L75" s="661"/>
      <c r="M75" s="661"/>
      <c r="N75" s="661"/>
      <c r="O75" s="662"/>
      <c r="P75" s="372"/>
      <c r="Q75" s="307"/>
    </row>
    <row r="76" spans="1:17" ht="45" x14ac:dyDescent="0.25">
      <c r="A76" s="373" t="s">
        <v>336</v>
      </c>
      <c r="B76" s="338" t="s">
        <v>320</v>
      </c>
      <c r="C76" s="338" t="s">
        <v>283</v>
      </c>
      <c r="D76" s="243">
        <v>40.54</v>
      </c>
      <c r="E76" s="251"/>
      <c r="F76" s="252"/>
      <c r="G76" s="252"/>
      <c r="H76" s="252"/>
      <c r="I76" s="252"/>
      <c r="J76" s="252"/>
      <c r="K76" s="252"/>
      <c r="L76" s="252"/>
      <c r="M76" s="252"/>
      <c r="N76" s="253"/>
      <c r="O76" s="335">
        <f>D76*(E76+F76+G76+H76+I76+J76+K76+L76+M76+N76)</f>
        <v>0</v>
      </c>
      <c r="P76" s="371">
        <f>O76*$D$13</f>
        <v>0</v>
      </c>
      <c r="Q76" s="307"/>
    </row>
    <row r="77" spans="1:17" ht="45.75" customHeight="1" x14ac:dyDescent="0.25">
      <c r="A77" s="373" t="s">
        <v>337</v>
      </c>
      <c r="B77" s="338" t="s">
        <v>320</v>
      </c>
      <c r="C77" s="338" t="s">
        <v>283</v>
      </c>
      <c r="D77" s="243">
        <v>54.81</v>
      </c>
      <c r="E77" s="251"/>
      <c r="F77" s="252"/>
      <c r="G77" s="252"/>
      <c r="H77" s="252"/>
      <c r="I77" s="252"/>
      <c r="J77" s="252"/>
      <c r="K77" s="252"/>
      <c r="L77" s="252"/>
      <c r="M77" s="252"/>
      <c r="N77" s="253"/>
      <c r="O77" s="335">
        <f>D77*(E77+F77+G77+H77+I77+J77+K77+L77+M77+N77)</f>
        <v>0</v>
      </c>
      <c r="P77" s="371">
        <f t="shared" si="9"/>
        <v>0</v>
      </c>
      <c r="Q77" s="307"/>
    </row>
    <row r="78" spans="1:17" ht="26.25" customHeight="1" x14ac:dyDescent="0.25">
      <c r="A78" s="373" t="s">
        <v>338</v>
      </c>
      <c r="B78" s="374"/>
      <c r="C78" s="338" t="s">
        <v>283</v>
      </c>
      <c r="D78" s="243"/>
      <c r="E78" s="255"/>
      <c r="F78" s="256"/>
      <c r="G78" s="256"/>
      <c r="H78" s="256"/>
      <c r="I78" s="256"/>
      <c r="J78" s="256"/>
      <c r="K78" s="256"/>
      <c r="L78" s="256"/>
      <c r="M78" s="256"/>
      <c r="N78" s="257"/>
      <c r="O78" s="335">
        <f>D78*(E78+F78+G78+H78+I78+J78+K78+L78+M78+N78)</f>
        <v>0</v>
      </c>
      <c r="P78" s="371">
        <f t="shared" si="9"/>
        <v>0</v>
      </c>
      <c r="Q78" s="307"/>
    </row>
    <row r="79" spans="1:17" ht="42" customHeight="1" x14ac:dyDescent="0.25">
      <c r="A79" s="373" t="s">
        <v>339</v>
      </c>
      <c r="B79" s="338" t="s">
        <v>326</v>
      </c>
      <c r="C79" s="338" t="s">
        <v>283</v>
      </c>
      <c r="D79" s="243">
        <f>40.54*2</f>
        <v>81.08</v>
      </c>
      <c r="E79" s="251"/>
      <c r="F79" s="252"/>
      <c r="G79" s="252"/>
      <c r="H79" s="252"/>
      <c r="I79" s="252"/>
      <c r="J79" s="252"/>
      <c r="K79" s="252"/>
      <c r="L79" s="252"/>
      <c r="M79" s="252"/>
      <c r="N79" s="253"/>
      <c r="O79" s="335">
        <f>D79*(E79+F79+G79+H79+I79+J79+K79+L79+M79+N79)</f>
        <v>0</v>
      </c>
      <c r="P79" s="371">
        <f t="shared" si="9"/>
        <v>0</v>
      </c>
      <c r="Q79" s="307"/>
    </row>
    <row r="80" spans="1:17" x14ac:dyDescent="0.25">
      <c r="A80" s="659" t="s">
        <v>340</v>
      </c>
      <c r="B80" s="660"/>
      <c r="C80" s="660"/>
      <c r="D80" s="660"/>
      <c r="E80" s="661"/>
      <c r="F80" s="661"/>
      <c r="G80" s="661"/>
      <c r="H80" s="661"/>
      <c r="I80" s="661"/>
      <c r="J80" s="661"/>
      <c r="K80" s="661"/>
      <c r="L80" s="661"/>
      <c r="M80" s="661"/>
      <c r="N80" s="661"/>
      <c r="O80" s="660"/>
      <c r="P80" s="372"/>
      <c r="Q80" s="307"/>
    </row>
    <row r="81" spans="1:17" ht="98.25" customHeight="1" x14ac:dyDescent="0.25">
      <c r="A81" s="373" t="s">
        <v>341</v>
      </c>
      <c r="B81" s="338" t="s">
        <v>342</v>
      </c>
      <c r="C81" s="338" t="s">
        <v>283</v>
      </c>
      <c r="D81" s="243">
        <v>40.54</v>
      </c>
      <c r="E81" s="251"/>
      <c r="F81" s="252"/>
      <c r="G81" s="252"/>
      <c r="H81" s="252"/>
      <c r="I81" s="252"/>
      <c r="J81" s="252"/>
      <c r="K81" s="252"/>
      <c r="L81" s="252"/>
      <c r="M81" s="252"/>
      <c r="N81" s="253"/>
      <c r="O81" s="335">
        <f>D81*(E81+F81+G81+H81+I81+J81+K81+L81+M81+N81)</f>
        <v>0</v>
      </c>
      <c r="P81" s="327">
        <f>O81*$D$13</f>
        <v>0</v>
      </c>
      <c r="Q81" s="307"/>
    </row>
    <row r="82" spans="1:17" ht="44.25" customHeight="1" x14ac:dyDescent="0.25">
      <c r="A82" s="375" t="s">
        <v>343</v>
      </c>
      <c r="B82" s="338" t="s">
        <v>344</v>
      </c>
      <c r="C82" s="338" t="s">
        <v>283</v>
      </c>
      <c r="D82" s="243">
        <f>40.54/2</f>
        <v>20.27</v>
      </c>
      <c r="E82" s="255"/>
      <c r="F82" s="256"/>
      <c r="G82" s="256"/>
      <c r="H82" s="256"/>
      <c r="I82" s="256"/>
      <c r="J82" s="256"/>
      <c r="K82" s="256"/>
      <c r="L82" s="256"/>
      <c r="M82" s="256"/>
      <c r="N82" s="257"/>
      <c r="O82" s="335">
        <f>D82*(E82+F82+G82+H82+I82+J82+K82+L82+M82+N82)</f>
        <v>0</v>
      </c>
      <c r="P82" s="327">
        <f t="shared" ref="P82:P87" si="10">O82*$D$13</f>
        <v>0</v>
      </c>
      <c r="Q82" s="307"/>
    </row>
    <row r="83" spans="1:17" ht="96" customHeight="1" thickBot="1" x14ac:dyDescent="0.3">
      <c r="A83" s="373" t="s">
        <v>345</v>
      </c>
      <c r="B83" s="338" t="s">
        <v>342</v>
      </c>
      <c r="C83" s="338" t="s">
        <v>283</v>
      </c>
      <c r="D83" s="243">
        <v>40.54</v>
      </c>
      <c r="E83" s="251"/>
      <c r="F83" s="252"/>
      <c r="G83" s="252"/>
      <c r="H83" s="252"/>
      <c r="I83" s="252"/>
      <c r="J83" s="252"/>
      <c r="K83" s="252"/>
      <c r="L83" s="252"/>
      <c r="M83" s="252"/>
      <c r="N83" s="253"/>
      <c r="O83" s="335">
        <f>D83*(E83+F83+G83+H83+I83+J83+K83+L83+M83+N83)</f>
        <v>0</v>
      </c>
      <c r="P83" s="327">
        <f t="shared" si="10"/>
        <v>0</v>
      </c>
      <c r="Q83" s="307"/>
    </row>
    <row r="84" spans="1:17" ht="39.75" customHeight="1" thickBot="1" x14ac:dyDescent="0.3">
      <c r="A84" s="376" t="s">
        <v>346</v>
      </c>
      <c r="B84" s="377"/>
      <c r="C84" s="378"/>
      <c r="D84" s="379"/>
      <c r="E84" s="380"/>
      <c r="F84" s="380"/>
      <c r="G84" s="380"/>
      <c r="H84" s="380"/>
      <c r="I84" s="380"/>
      <c r="J84" s="380"/>
      <c r="K84" s="380"/>
      <c r="L84" s="380"/>
      <c r="M84" s="380"/>
      <c r="N84" s="380"/>
      <c r="O84" s="379"/>
      <c r="P84" s="381">
        <f>SUM(P76:P83)</f>
        <v>0</v>
      </c>
      <c r="Q84" s="210" t="s">
        <v>347</v>
      </c>
    </row>
    <row r="85" spans="1:17" x14ac:dyDescent="0.25">
      <c r="A85" s="373"/>
      <c r="B85" s="338"/>
      <c r="C85" s="338"/>
      <c r="D85" s="382"/>
      <c r="E85" s="255"/>
      <c r="F85" s="256"/>
      <c r="G85" s="256"/>
      <c r="H85" s="256"/>
      <c r="I85" s="256"/>
      <c r="J85" s="256"/>
      <c r="K85" s="256"/>
      <c r="L85" s="256"/>
      <c r="M85" s="256"/>
      <c r="N85" s="257"/>
      <c r="O85" s="335"/>
      <c r="P85" s="327"/>
      <c r="Q85" s="307"/>
    </row>
    <row r="86" spans="1:17" ht="56.25" customHeight="1" x14ac:dyDescent="0.25">
      <c r="A86" s="373" t="s">
        <v>348</v>
      </c>
      <c r="B86" s="338" t="s">
        <v>349</v>
      </c>
      <c r="C86" s="338" t="s">
        <v>283</v>
      </c>
      <c r="D86" s="383">
        <v>19</v>
      </c>
      <c r="E86" s="251"/>
      <c r="F86" s="252"/>
      <c r="G86" s="252"/>
      <c r="H86" s="252"/>
      <c r="I86" s="252"/>
      <c r="J86" s="252"/>
      <c r="K86" s="252"/>
      <c r="L86" s="252"/>
      <c r="M86" s="252"/>
      <c r="N86" s="253"/>
      <c r="O86" s="335">
        <f>D86*(E86+F86+G86+H86+I86+J86+K86+L86+M86+N86)</f>
        <v>0</v>
      </c>
      <c r="P86" s="327">
        <f t="shared" si="10"/>
        <v>0</v>
      </c>
      <c r="Q86" s="307"/>
    </row>
    <row r="87" spans="1:17" ht="90" customHeight="1" x14ac:dyDescent="0.25">
      <c r="A87" s="384" t="s">
        <v>350</v>
      </c>
      <c r="B87" s="374" t="s">
        <v>351</v>
      </c>
      <c r="C87" s="374" t="s">
        <v>283</v>
      </c>
      <c r="D87" s="243">
        <v>46.77</v>
      </c>
      <c r="E87" s="368"/>
      <c r="F87" s="369"/>
      <c r="G87" s="369"/>
      <c r="H87" s="369"/>
      <c r="I87" s="369"/>
      <c r="J87" s="369"/>
      <c r="K87" s="369"/>
      <c r="L87" s="369"/>
      <c r="M87" s="369"/>
      <c r="N87" s="370"/>
      <c r="O87" s="335">
        <f>D87*(E87+F87+G87+H87+I87+J87+K87+L87+M87+N87)</f>
        <v>0</v>
      </c>
      <c r="P87" s="362">
        <f t="shared" si="10"/>
        <v>0</v>
      </c>
      <c r="Q87" s="307"/>
    </row>
    <row r="88" spans="1:17" ht="177" customHeight="1" x14ac:dyDescent="0.25">
      <c r="A88" s="357" t="s">
        <v>352</v>
      </c>
      <c r="B88" s="358" t="s">
        <v>353</v>
      </c>
      <c r="C88" s="358" t="s">
        <v>283</v>
      </c>
      <c r="D88" s="353">
        <v>50</v>
      </c>
      <c r="E88" s="632"/>
      <c r="F88" s="633"/>
      <c r="G88" s="633"/>
      <c r="H88" s="633"/>
      <c r="I88" s="633"/>
      <c r="J88" s="633"/>
      <c r="K88" s="633"/>
      <c r="L88" s="633"/>
      <c r="M88" s="633"/>
      <c r="N88" s="634"/>
      <c r="O88" s="335">
        <f t="shared" ref="O88" si="11">D88*(E88+F88+G88+H88+I88+J88+K88+L88+M88+N88)</f>
        <v>0</v>
      </c>
      <c r="P88" s="371">
        <f>O88</f>
        <v>0</v>
      </c>
      <c r="Q88" s="307"/>
    </row>
    <row r="89" spans="1:17" ht="89.25" customHeight="1" x14ac:dyDescent="0.25">
      <c r="A89" s="357" t="s">
        <v>354</v>
      </c>
      <c r="B89" s="358" t="s">
        <v>355</v>
      </c>
      <c r="C89" s="358" t="s">
        <v>283</v>
      </c>
      <c r="D89" s="359">
        <v>10</v>
      </c>
      <c r="E89" s="368"/>
      <c r="F89" s="369"/>
      <c r="G89" s="369"/>
      <c r="H89" s="369"/>
      <c r="I89" s="369"/>
      <c r="J89" s="369"/>
      <c r="K89" s="369"/>
      <c r="L89" s="369"/>
      <c r="M89" s="369"/>
      <c r="N89" s="385"/>
      <c r="O89" s="335">
        <f>D89*(E89+F89+G89+H89+I89+J89+K89+L89+M89+N89)</f>
        <v>0</v>
      </c>
      <c r="P89" s="371">
        <f>O89</f>
        <v>0</v>
      </c>
      <c r="Q89" s="307"/>
    </row>
    <row r="90" spans="1:17" ht="15.75" thickBot="1" x14ac:dyDescent="0.3">
      <c r="A90" s="386" t="s">
        <v>356</v>
      </c>
      <c r="B90" s="387" t="s">
        <v>357</v>
      </c>
      <c r="C90" s="387" t="s">
        <v>283</v>
      </c>
      <c r="D90" s="388">
        <v>40</v>
      </c>
      <c r="E90" s="389"/>
      <c r="F90" s="390"/>
      <c r="G90" s="390"/>
      <c r="H90" s="390"/>
      <c r="I90" s="390"/>
      <c r="J90" s="390"/>
      <c r="K90" s="390"/>
      <c r="L90" s="390"/>
      <c r="M90" s="390"/>
      <c r="N90" s="391"/>
      <c r="O90" s="392">
        <f>D90*(E90+F90+G90+H90+I90+J90+K90+L90+M90+N90)</f>
        <v>0</v>
      </c>
      <c r="P90" s="348">
        <f>O90*D13</f>
        <v>0</v>
      </c>
      <c r="Q90" s="307"/>
    </row>
    <row r="91" spans="1:17" ht="15.75" thickBot="1" x14ac:dyDescent="0.3">
      <c r="A91" s="363"/>
      <c r="B91" s="363"/>
      <c r="C91" s="363"/>
      <c r="D91" s="351"/>
      <c r="E91" s="364"/>
      <c r="F91" s="364"/>
      <c r="G91" s="364"/>
      <c r="H91" s="364"/>
      <c r="I91" s="364"/>
      <c r="J91" s="364"/>
      <c r="K91" s="364"/>
      <c r="L91" s="364"/>
      <c r="M91" s="364"/>
      <c r="N91" s="393"/>
      <c r="O91" s="351"/>
      <c r="P91" s="351"/>
      <c r="Q91" s="307"/>
    </row>
    <row r="92" spans="1:17" ht="21" x14ac:dyDescent="0.35">
      <c r="A92" s="656" t="s">
        <v>358</v>
      </c>
      <c r="B92" s="657"/>
      <c r="C92" s="657"/>
      <c r="D92" s="657"/>
      <c r="E92" s="657"/>
      <c r="F92" s="657"/>
      <c r="G92" s="657"/>
      <c r="H92" s="657"/>
      <c r="I92" s="657"/>
      <c r="J92" s="657"/>
      <c r="K92" s="657"/>
      <c r="L92" s="657"/>
      <c r="M92" s="657"/>
      <c r="N92" s="657"/>
      <c r="O92" s="663"/>
      <c r="P92" s="394"/>
      <c r="Q92" s="307"/>
    </row>
    <row r="93" spans="1:17" ht="15.75" thickBot="1" x14ac:dyDescent="0.3">
      <c r="A93" s="395" t="s">
        <v>359</v>
      </c>
      <c r="B93" s="396" t="s">
        <v>357</v>
      </c>
      <c r="C93" s="396" t="s">
        <v>283</v>
      </c>
      <c r="D93" s="397"/>
      <c r="E93" s="398"/>
      <c r="F93" s="399"/>
      <c r="G93" s="399"/>
      <c r="H93" s="399"/>
      <c r="I93" s="399"/>
      <c r="J93" s="399"/>
      <c r="K93" s="399"/>
      <c r="L93" s="399"/>
      <c r="M93" s="399"/>
      <c r="N93" s="400"/>
      <c r="O93" s="401">
        <f>D93*(E93+F93+G93+H93+I93+J93+K93+L93+M93+N93)</f>
        <v>0</v>
      </c>
      <c r="P93" s="402">
        <f t="shared" ref="P93" si="12">O93*$D$13</f>
        <v>0</v>
      </c>
      <c r="Q93" s="307"/>
    </row>
    <row r="94" spans="1:17" ht="15.75" thickBot="1" x14ac:dyDescent="0.3">
      <c r="A94" s="403"/>
      <c r="B94" s="403"/>
      <c r="C94" s="403"/>
      <c r="D94" s="404"/>
      <c r="E94" s="405"/>
      <c r="F94" s="405"/>
      <c r="G94" s="405"/>
      <c r="H94" s="405"/>
      <c r="I94" s="405"/>
      <c r="J94" s="405"/>
      <c r="K94" s="405"/>
      <c r="L94" s="405"/>
      <c r="M94" s="405"/>
      <c r="N94" s="406"/>
      <c r="O94" s="407"/>
      <c r="P94" s="408"/>
      <c r="Q94" s="307"/>
    </row>
    <row r="95" spans="1:17" ht="21" x14ac:dyDescent="0.35">
      <c r="A95" s="656" t="s">
        <v>360</v>
      </c>
      <c r="B95" s="657"/>
      <c r="C95" s="657"/>
      <c r="D95" s="657"/>
      <c r="E95" s="657"/>
      <c r="F95" s="657"/>
      <c r="G95" s="657"/>
      <c r="H95" s="657"/>
      <c r="I95" s="657"/>
      <c r="J95" s="657"/>
      <c r="K95" s="657"/>
      <c r="L95" s="657"/>
      <c r="M95" s="657"/>
      <c r="N95" s="657"/>
      <c r="O95" s="657"/>
      <c r="P95" s="366"/>
      <c r="Q95" s="307"/>
    </row>
    <row r="96" spans="1:17" x14ac:dyDescent="0.25">
      <c r="A96" s="409" t="s">
        <v>361</v>
      </c>
      <c r="B96" s="410"/>
      <c r="C96" s="410"/>
      <c r="D96" s="410"/>
      <c r="E96" s="411"/>
      <c r="F96" s="411"/>
      <c r="G96" s="411"/>
      <c r="H96" s="411"/>
      <c r="I96" s="411"/>
      <c r="J96" s="411"/>
      <c r="K96" s="411"/>
      <c r="L96" s="411"/>
      <c r="M96" s="411"/>
      <c r="N96" s="411"/>
      <c r="O96" s="410"/>
      <c r="P96" s="412"/>
      <c r="Q96" s="307"/>
    </row>
    <row r="97" spans="1:17" ht="186" customHeight="1" x14ac:dyDescent="0.25">
      <c r="A97" s="413" t="s">
        <v>362</v>
      </c>
      <c r="B97" s="414" t="s">
        <v>363</v>
      </c>
      <c r="C97" s="414" t="s">
        <v>283</v>
      </c>
      <c r="D97" s="415">
        <v>60</v>
      </c>
      <c r="E97" s="632"/>
      <c r="F97" s="633"/>
      <c r="G97" s="633"/>
      <c r="H97" s="633"/>
      <c r="I97" s="633"/>
      <c r="J97" s="633"/>
      <c r="K97" s="633"/>
      <c r="L97" s="633"/>
      <c r="M97" s="633"/>
      <c r="N97" s="634"/>
      <c r="O97" s="416">
        <f>D97*E97</f>
        <v>0</v>
      </c>
      <c r="P97" s="417">
        <f>O97*$D$13</f>
        <v>0</v>
      </c>
      <c r="Q97" s="307"/>
    </row>
    <row r="98" spans="1:17" ht="48.75" customHeight="1" x14ac:dyDescent="0.25">
      <c r="A98" s="418" t="s">
        <v>364</v>
      </c>
      <c r="B98" s="419" t="s">
        <v>365</v>
      </c>
      <c r="C98" s="419" t="s">
        <v>283</v>
      </c>
      <c r="D98" s="383">
        <v>5</v>
      </c>
      <c r="E98" s="368"/>
      <c r="F98" s="369"/>
      <c r="G98" s="369"/>
      <c r="H98" s="369"/>
      <c r="I98" s="369"/>
      <c r="J98" s="369"/>
      <c r="K98" s="369"/>
      <c r="L98" s="369"/>
      <c r="M98" s="369"/>
      <c r="N98" s="370"/>
      <c r="O98" s="420">
        <f>D98*(E98+F98+G98+H98+I98+J98+K98+L98+M98+N98)</f>
        <v>0</v>
      </c>
      <c r="P98" s="417">
        <f t="shared" ref="P98" si="13">O98*$D$13</f>
        <v>0</v>
      </c>
      <c r="Q98" s="307"/>
    </row>
    <row r="99" spans="1:17" ht="15.75" thickBot="1" x14ac:dyDescent="0.3">
      <c r="A99" s="418" t="s">
        <v>366</v>
      </c>
      <c r="B99" s="419" t="s">
        <v>367</v>
      </c>
      <c r="C99" s="419" t="s">
        <v>283</v>
      </c>
      <c r="D99" s="383">
        <v>10</v>
      </c>
      <c r="E99" s="368"/>
      <c r="F99" s="369"/>
      <c r="G99" s="369"/>
      <c r="H99" s="369"/>
      <c r="I99" s="369"/>
      <c r="J99" s="369"/>
      <c r="K99" s="369"/>
      <c r="L99" s="369"/>
      <c r="M99" s="369"/>
      <c r="N99" s="370"/>
      <c r="O99" s="420">
        <f>D99*(E99+F99+G99+H99+I99+J99+K99+L99+M99+N99)</f>
        <v>0</v>
      </c>
      <c r="P99" s="417">
        <f>O99*D13</f>
        <v>0</v>
      </c>
      <c r="Q99" s="307"/>
    </row>
    <row r="100" spans="1:17" ht="30.75" thickBot="1" x14ac:dyDescent="0.3">
      <c r="A100" s="376" t="s">
        <v>368</v>
      </c>
      <c r="B100" s="377"/>
      <c r="C100" s="378"/>
      <c r="D100" s="379"/>
      <c r="E100" s="380"/>
      <c r="F100" s="380"/>
      <c r="G100" s="380"/>
      <c r="H100" s="380"/>
      <c r="I100" s="380"/>
      <c r="J100" s="380"/>
      <c r="K100" s="380"/>
      <c r="L100" s="380"/>
      <c r="M100" s="380"/>
      <c r="N100" s="380"/>
      <c r="O100" s="379"/>
      <c r="P100" s="381">
        <f>P97+P98+P99</f>
        <v>0</v>
      </c>
      <c r="Q100" s="210" t="s">
        <v>369</v>
      </c>
    </row>
    <row r="101" spans="1:17" x14ac:dyDescent="0.25">
      <c r="A101" s="421"/>
      <c r="B101" s="422"/>
      <c r="C101" s="422"/>
      <c r="D101" s="351"/>
      <c r="E101" s="364"/>
      <c r="F101" s="364"/>
      <c r="G101" s="364"/>
      <c r="H101" s="364"/>
      <c r="I101" s="364"/>
      <c r="J101" s="364"/>
      <c r="K101" s="364"/>
      <c r="L101" s="364"/>
      <c r="M101" s="364"/>
      <c r="N101" s="364"/>
      <c r="O101" s="365"/>
      <c r="P101" s="423"/>
      <c r="Q101" s="307"/>
    </row>
    <row r="102" spans="1:17" x14ac:dyDescent="0.25">
      <c r="A102" s="641" t="s">
        <v>370</v>
      </c>
      <c r="B102" s="642"/>
      <c r="C102" s="642"/>
      <c r="D102" s="642"/>
      <c r="E102" s="642"/>
      <c r="F102" s="642"/>
      <c r="G102" s="642"/>
      <c r="H102" s="642"/>
      <c r="I102" s="642"/>
      <c r="J102" s="642"/>
      <c r="K102" s="642"/>
      <c r="L102" s="642"/>
      <c r="M102" s="642"/>
      <c r="N102" s="642"/>
      <c r="O102" s="642"/>
      <c r="P102" s="643"/>
      <c r="Q102" s="307"/>
    </row>
    <row r="103" spans="1:17" ht="48.75" customHeight="1" x14ac:dyDescent="0.25">
      <c r="A103" s="418" t="s">
        <v>371</v>
      </c>
      <c r="B103" s="419" t="s">
        <v>320</v>
      </c>
      <c r="C103" s="419" t="s">
        <v>283</v>
      </c>
      <c r="D103" s="382">
        <v>40.54</v>
      </c>
      <c r="E103" s="368"/>
      <c r="F103" s="369"/>
      <c r="G103" s="369"/>
      <c r="H103" s="369"/>
      <c r="I103" s="369"/>
      <c r="J103" s="369"/>
      <c r="K103" s="369"/>
      <c r="L103" s="369"/>
      <c r="M103" s="369"/>
      <c r="N103" s="370"/>
      <c r="O103" s="420">
        <f>D103*(E103+F103+G103+H103+I103+J103+K103+L103+M103+N103)</f>
        <v>0</v>
      </c>
      <c r="P103" s="417">
        <f t="shared" ref="P103:P104" si="14">O103*$D$13</f>
        <v>0</v>
      </c>
      <c r="Q103" s="210" t="s">
        <v>372</v>
      </c>
    </row>
    <row r="104" spans="1:17" ht="44.25" customHeight="1" thickBot="1" x14ac:dyDescent="0.3">
      <c r="A104" s="424" t="s">
        <v>373</v>
      </c>
      <c r="B104" s="425" t="s">
        <v>320</v>
      </c>
      <c r="C104" s="425" t="s">
        <v>283</v>
      </c>
      <c r="D104" s="224">
        <v>46.77</v>
      </c>
      <c r="E104" s="389"/>
      <c r="F104" s="390"/>
      <c r="G104" s="390"/>
      <c r="H104" s="390"/>
      <c r="I104" s="390"/>
      <c r="J104" s="390"/>
      <c r="K104" s="390"/>
      <c r="L104" s="390"/>
      <c r="M104" s="390"/>
      <c r="N104" s="426"/>
      <c r="O104" s="427">
        <f>D104*(E104+F104+G104+H104+I104+J104+K104+L104+M104+N104)</f>
        <v>0</v>
      </c>
      <c r="P104" s="428">
        <f t="shared" si="14"/>
        <v>0</v>
      </c>
      <c r="Q104" s="210" t="s">
        <v>374</v>
      </c>
    </row>
    <row r="105" spans="1:17" ht="15.75" thickBot="1" x14ac:dyDescent="0.3">
      <c r="A105" s="422"/>
      <c r="B105" s="422"/>
      <c r="C105" s="422"/>
      <c r="D105" s="351"/>
      <c r="E105" s="364"/>
      <c r="F105" s="364"/>
      <c r="G105" s="364"/>
      <c r="H105" s="364"/>
      <c r="I105" s="364"/>
      <c r="J105" s="364"/>
      <c r="K105" s="364"/>
      <c r="L105" s="364"/>
      <c r="M105" s="364"/>
      <c r="N105" s="364"/>
      <c r="O105" s="365"/>
      <c r="P105" s="365"/>
      <c r="Q105" s="307"/>
    </row>
    <row r="106" spans="1:17" ht="33.75" x14ac:dyDescent="0.25">
      <c r="A106" s="644" t="s">
        <v>375</v>
      </c>
      <c r="B106" s="645"/>
      <c r="C106" s="645"/>
      <c r="D106" s="645"/>
      <c r="E106" s="645"/>
      <c r="F106" s="645"/>
      <c r="G106" s="645"/>
      <c r="H106" s="645"/>
      <c r="I106" s="645"/>
      <c r="J106" s="645"/>
      <c r="K106" s="645"/>
      <c r="L106" s="645"/>
      <c r="M106" s="645"/>
      <c r="N106" s="645"/>
      <c r="O106" s="645"/>
      <c r="P106" s="646"/>
      <c r="Q106" s="429"/>
    </row>
    <row r="107" spans="1:17" ht="21" x14ac:dyDescent="0.35">
      <c r="A107" s="647" t="s">
        <v>268</v>
      </c>
      <c r="B107" s="648"/>
      <c r="C107" s="648"/>
      <c r="D107" s="648"/>
      <c r="E107" s="648"/>
      <c r="F107" s="648"/>
      <c r="G107" s="648"/>
      <c r="H107" s="648"/>
      <c r="I107" s="648"/>
      <c r="J107" s="648"/>
      <c r="K107" s="648"/>
      <c r="L107" s="648"/>
      <c r="M107" s="648"/>
      <c r="N107" s="648"/>
      <c r="O107" s="648"/>
      <c r="P107" s="649"/>
      <c r="Q107" s="430"/>
    </row>
    <row r="108" spans="1:17" ht="105.75" customHeight="1" x14ac:dyDescent="0.25">
      <c r="A108" s="431" t="s">
        <v>376</v>
      </c>
      <c r="B108" s="40" t="s">
        <v>377</v>
      </c>
      <c r="C108" s="40" t="s">
        <v>283</v>
      </c>
      <c r="D108" s="359">
        <f>(4*42.6) + 96.66</f>
        <v>267.06</v>
      </c>
      <c r="E108" s="650"/>
      <c r="F108" s="651"/>
      <c r="G108" s="651"/>
      <c r="H108" s="651"/>
      <c r="I108" s="651"/>
      <c r="J108" s="651"/>
      <c r="K108" s="651"/>
      <c r="L108" s="651"/>
      <c r="M108" s="651"/>
      <c r="N108" s="652"/>
      <c r="O108" s="335">
        <f>D108*E108</f>
        <v>0</v>
      </c>
      <c r="P108" s="432">
        <f>O108*D15</f>
        <v>0</v>
      </c>
      <c r="Q108" s="429"/>
    </row>
    <row r="109" spans="1:17" ht="47.25" customHeight="1" thickBot="1" x14ac:dyDescent="0.3">
      <c r="A109" s="433" t="s">
        <v>378</v>
      </c>
      <c r="B109" s="434" t="s">
        <v>379</v>
      </c>
      <c r="C109" s="434" t="s">
        <v>283</v>
      </c>
      <c r="D109" s="382">
        <v>100</v>
      </c>
      <c r="E109" s="653"/>
      <c r="F109" s="654"/>
      <c r="G109" s="654"/>
      <c r="H109" s="654"/>
      <c r="I109" s="654"/>
      <c r="J109" s="654"/>
      <c r="K109" s="654"/>
      <c r="L109" s="654"/>
      <c r="M109" s="654"/>
      <c r="N109" s="655"/>
      <c r="O109" s="435">
        <f>D109*E109</f>
        <v>0</v>
      </c>
      <c r="P109" s="432">
        <f t="shared" ref="P109" si="15">O109*$D$13</f>
        <v>0</v>
      </c>
      <c r="Q109" s="429"/>
    </row>
    <row r="110" spans="1:17" ht="30.75" thickBot="1" x14ac:dyDescent="0.3">
      <c r="A110" s="436" t="s">
        <v>380</v>
      </c>
      <c r="B110" s="437"/>
      <c r="C110" s="437"/>
      <c r="D110" s="438"/>
      <c r="E110" s="439"/>
      <c r="F110" s="439"/>
      <c r="G110" s="439"/>
      <c r="H110" s="439"/>
      <c r="I110" s="439"/>
      <c r="J110" s="439"/>
      <c r="K110" s="439"/>
      <c r="L110" s="439"/>
      <c r="M110" s="439"/>
      <c r="N110" s="439"/>
      <c r="O110" s="440"/>
      <c r="P110" s="441">
        <f>SUM(P108:P109)</f>
        <v>0</v>
      </c>
      <c r="Q110" s="442" t="s">
        <v>381</v>
      </c>
    </row>
    <row r="111" spans="1:17" ht="15.75" thickBot="1" x14ac:dyDescent="0.3">
      <c r="A111" s="443"/>
      <c r="B111" s="228"/>
      <c r="C111" s="228"/>
      <c r="D111" s="229"/>
      <c r="E111" s="230"/>
      <c r="F111" s="230"/>
      <c r="G111" s="230"/>
      <c r="H111" s="230"/>
      <c r="I111" s="230"/>
      <c r="J111" s="230"/>
      <c r="K111" s="230"/>
      <c r="L111" s="230"/>
      <c r="M111" s="230"/>
      <c r="N111" s="444"/>
      <c r="O111" s="213"/>
      <c r="P111" s="213"/>
      <c r="Q111" s="429"/>
    </row>
    <row r="112" spans="1:17" ht="21" x14ac:dyDescent="0.35">
      <c r="A112" s="629" t="s">
        <v>278</v>
      </c>
      <c r="B112" s="630"/>
      <c r="C112" s="630"/>
      <c r="D112" s="630"/>
      <c r="E112" s="630"/>
      <c r="F112" s="630"/>
      <c r="G112" s="630"/>
      <c r="H112" s="630"/>
      <c r="I112" s="630"/>
      <c r="J112" s="630"/>
      <c r="K112" s="630"/>
      <c r="L112" s="630"/>
      <c r="M112" s="630"/>
      <c r="N112" s="630"/>
      <c r="O112" s="630"/>
      <c r="P112" s="631"/>
      <c r="Q112" s="430"/>
    </row>
    <row r="113" spans="1:17" ht="54.75" customHeight="1" x14ac:dyDescent="0.25">
      <c r="A113" s="445" t="s">
        <v>382</v>
      </c>
      <c r="B113" s="446" t="s">
        <v>383</v>
      </c>
      <c r="C113" s="447"/>
      <c r="D113" s="448">
        <v>42.6</v>
      </c>
      <c r="E113" s="449"/>
      <c r="F113" s="450"/>
      <c r="G113" s="450"/>
      <c r="H113" s="450"/>
      <c r="I113" s="450"/>
      <c r="J113" s="450"/>
      <c r="K113" s="450"/>
      <c r="L113" s="450"/>
      <c r="M113" s="450"/>
      <c r="N113" s="451"/>
      <c r="O113" s="452">
        <f t="shared" ref="O113:O120" si="16">D113*(E113+F113+G113+H113+I113+J113+K113+L113+M113+N113)</f>
        <v>0</v>
      </c>
      <c r="P113" s="452">
        <f>O113*D13</f>
        <v>0</v>
      </c>
      <c r="Q113" s="186"/>
    </row>
    <row r="114" spans="1:17" ht="75" customHeight="1" x14ac:dyDescent="0.25">
      <c r="A114" s="453" t="s">
        <v>384</v>
      </c>
      <c r="B114" s="358">
        <v>3</v>
      </c>
      <c r="C114" s="358" t="s">
        <v>283</v>
      </c>
      <c r="D114" s="359">
        <f>$D$113*B114</f>
        <v>127.80000000000001</v>
      </c>
      <c r="E114" s="632"/>
      <c r="F114" s="633"/>
      <c r="G114" s="633"/>
      <c r="H114" s="633"/>
      <c r="I114" s="633"/>
      <c r="J114" s="633"/>
      <c r="K114" s="633"/>
      <c r="L114" s="633"/>
      <c r="M114" s="633"/>
      <c r="N114" s="634"/>
      <c r="O114" s="454">
        <f t="shared" si="16"/>
        <v>0</v>
      </c>
      <c r="P114" s="362">
        <f>O114*$D$13</f>
        <v>0</v>
      </c>
      <c r="Q114" s="186"/>
    </row>
    <row r="115" spans="1:17" ht="70.5" customHeight="1" x14ac:dyDescent="0.25">
      <c r="A115" s="453" t="s">
        <v>385</v>
      </c>
      <c r="B115" s="358">
        <v>0.5</v>
      </c>
      <c r="C115" s="358" t="s">
        <v>283</v>
      </c>
      <c r="D115" s="359">
        <f t="shared" ref="D115:D120" si="17">$D$113*B115</f>
        <v>21.3</v>
      </c>
      <c r="E115" s="455"/>
      <c r="F115" s="456"/>
      <c r="G115" s="456"/>
      <c r="H115" s="456"/>
      <c r="I115" s="456"/>
      <c r="J115" s="456"/>
      <c r="K115" s="456"/>
      <c r="L115" s="456"/>
      <c r="M115" s="456"/>
      <c r="N115" s="457"/>
      <c r="O115" s="454">
        <f t="shared" si="16"/>
        <v>0</v>
      </c>
      <c r="P115" s="458">
        <f t="shared" ref="P115:P120" si="18">O115*$D$13</f>
        <v>0</v>
      </c>
      <c r="Q115" s="186"/>
    </row>
    <row r="116" spans="1:17" ht="67.5" customHeight="1" x14ac:dyDescent="0.25">
      <c r="A116" s="453" t="s">
        <v>386</v>
      </c>
      <c r="B116" s="358">
        <v>0.5</v>
      </c>
      <c r="C116" s="358" t="s">
        <v>283</v>
      </c>
      <c r="D116" s="359">
        <f t="shared" si="17"/>
        <v>21.3</v>
      </c>
      <c r="E116" s="368"/>
      <c r="F116" s="369"/>
      <c r="G116" s="369"/>
      <c r="H116" s="369"/>
      <c r="I116" s="369"/>
      <c r="J116" s="369"/>
      <c r="K116" s="369"/>
      <c r="L116" s="369"/>
      <c r="M116" s="369"/>
      <c r="N116" s="385"/>
      <c r="O116" s="454">
        <f t="shared" si="16"/>
        <v>0</v>
      </c>
      <c r="P116" s="417">
        <f t="shared" si="18"/>
        <v>0</v>
      </c>
      <c r="Q116" s="186"/>
    </row>
    <row r="117" spans="1:17" ht="69" customHeight="1" x14ac:dyDescent="0.25">
      <c r="A117" s="453" t="s">
        <v>387</v>
      </c>
      <c r="B117" s="358">
        <v>0.5</v>
      </c>
      <c r="C117" s="358" t="s">
        <v>283</v>
      </c>
      <c r="D117" s="359">
        <f t="shared" si="17"/>
        <v>21.3</v>
      </c>
      <c r="E117" s="459"/>
      <c r="F117" s="460"/>
      <c r="G117" s="460"/>
      <c r="H117" s="460"/>
      <c r="I117" s="460"/>
      <c r="J117" s="460"/>
      <c r="K117" s="460"/>
      <c r="L117" s="460"/>
      <c r="M117" s="460"/>
      <c r="N117" s="461"/>
      <c r="O117" s="454">
        <f t="shared" si="16"/>
        <v>0</v>
      </c>
      <c r="P117" s="417">
        <f t="shared" si="18"/>
        <v>0</v>
      </c>
      <c r="Q117" s="186"/>
    </row>
    <row r="118" spans="1:17" ht="73.5" customHeight="1" x14ac:dyDescent="0.25">
      <c r="A118" s="453" t="s">
        <v>388</v>
      </c>
      <c r="B118" s="358">
        <v>2</v>
      </c>
      <c r="C118" s="358" t="s">
        <v>283</v>
      </c>
      <c r="D118" s="359">
        <f t="shared" si="17"/>
        <v>85.2</v>
      </c>
      <c r="E118" s="368"/>
      <c r="F118" s="369"/>
      <c r="G118" s="369"/>
      <c r="H118" s="369"/>
      <c r="I118" s="369"/>
      <c r="J118" s="369"/>
      <c r="K118" s="369"/>
      <c r="L118" s="369"/>
      <c r="M118" s="369"/>
      <c r="N118" s="385"/>
      <c r="O118" s="454">
        <f t="shared" si="16"/>
        <v>0</v>
      </c>
      <c r="P118" s="362">
        <f>O118*D14</f>
        <v>0</v>
      </c>
      <c r="Q118" s="186"/>
    </row>
    <row r="119" spans="1:17" ht="81" customHeight="1" x14ac:dyDescent="0.25">
      <c r="A119" s="453" t="s">
        <v>389</v>
      </c>
      <c r="B119" s="358">
        <v>1</v>
      </c>
      <c r="C119" s="358" t="s">
        <v>283</v>
      </c>
      <c r="D119" s="359">
        <f t="shared" si="17"/>
        <v>42.6</v>
      </c>
      <c r="E119" s="368"/>
      <c r="F119" s="369"/>
      <c r="G119" s="369"/>
      <c r="H119" s="369"/>
      <c r="I119" s="369"/>
      <c r="J119" s="369"/>
      <c r="K119" s="369"/>
      <c r="L119" s="369"/>
      <c r="M119" s="369"/>
      <c r="N119" s="385"/>
      <c r="O119" s="454">
        <f t="shared" si="16"/>
        <v>0</v>
      </c>
      <c r="P119" s="417">
        <f t="shared" si="18"/>
        <v>0</v>
      </c>
      <c r="Q119" s="186"/>
    </row>
    <row r="120" spans="1:17" ht="61.5" customHeight="1" thickBot="1" x14ac:dyDescent="0.3">
      <c r="A120" s="462" t="s">
        <v>390</v>
      </c>
      <c r="B120" s="463">
        <v>0.5</v>
      </c>
      <c r="C120" s="463" t="s">
        <v>283</v>
      </c>
      <c r="D120" s="359">
        <f t="shared" si="17"/>
        <v>21.3</v>
      </c>
      <c r="E120" s="459"/>
      <c r="F120" s="460"/>
      <c r="G120" s="460"/>
      <c r="H120" s="460"/>
      <c r="I120" s="460"/>
      <c r="J120" s="460"/>
      <c r="K120" s="460"/>
      <c r="L120" s="460"/>
      <c r="M120" s="460"/>
      <c r="N120" s="461"/>
      <c r="O120" s="464">
        <f t="shared" si="16"/>
        <v>0</v>
      </c>
      <c r="P120" s="417">
        <f t="shared" si="18"/>
        <v>0</v>
      </c>
      <c r="Q120" s="186"/>
    </row>
    <row r="121" spans="1:17" ht="45.75" thickBot="1" x14ac:dyDescent="0.3">
      <c r="A121" s="436" t="s">
        <v>391</v>
      </c>
      <c r="B121" s="437"/>
      <c r="C121" s="437"/>
      <c r="D121" s="438"/>
      <c r="E121" s="439"/>
      <c r="F121" s="439"/>
      <c r="G121" s="439"/>
      <c r="H121" s="439"/>
      <c r="I121" s="439"/>
      <c r="J121" s="439"/>
      <c r="K121" s="439"/>
      <c r="L121" s="439"/>
      <c r="M121" s="439"/>
      <c r="N121" s="439"/>
      <c r="O121" s="440"/>
      <c r="P121" s="441">
        <f>SUM(P113:P120)</f>
        <v>0</v>
      </c>
      <c r="Q121" s="465" t="s">
        <v>392</v>
      </c>
    </row>
    <row r="122" spans="1:17" ht="15.75" thickBot="1" x14ac:dyDescent="0.3">
      <c r="A122" s="466"/>
      <c r="B122" s="363"/>
      <c r="C122" s="363"/>
      <c r="D122" s="351"/>
      <c r="E122" s="364"/>
      <c r="F122" s="364"/>
      <c r="G122" s="364"/>
      <c r="H122" s="364"/>
      <c r="I122" s="364"/>
      <c r="J122" s="364"/>
      <c r="K122" s="364"/>
      <c r="L122" s="364"/>
      <c r="M122" s="364"/>
      <c r="N122" s="393"/>
      <c r="O122" s="365"/>
      <c r="P122" s="365"/>
      <c r="Q122" s="430"/>
    </row>
    <row r="123" spans="1:17" ht="21" x14ac:dyDescent="0.35">
      <c r="A123" s="635" t="s">
        <v>307</v>
      </c>
      <c r="B123" s="636"/>
      <c r="C123" s="636"/>
      <c r="D123" s="636"/>
      <c r="E123" s="467"/>
      <c r="F123" s="467"/>
      <c r="G123" s="467"/>
      <c r="H123" s="467"/>
      <c r="I123" s="467"/>
      <c r="J123" s="467"/>
      <c r="K123" s="467"/>
      <c r="L123" s="467"/>
      <c r="M123" s="467"/>
      <c r="N123" s="468"/>
      <c r="O123" s="469"/>
      <c r="P123" s="470"/>
      <c r="Q123" s="430"/>
    </row>
    <row r="124" spans="1:17" ht="113.25" customHeight="1" x14ac:dyDescent="0.25">
      <c r="A124" s="453" t="s">
        <v>393</v>
      </c>
      <c r="B124" s="358" t="s">
        <v>394</v>
      </c>
      <c r="C124" s="358" t="s">
        <v>283</v>
      </c>
      <c r="D124" s="359"/>
      <c r="E124" s="368"/>
      <c r="F124" s="369"/>
      <c r="G124" s="369"/>
      <c r="H124" s="369"/>
      <c r="I124" s="369"/>
      <c r="J124" s="369"/>
      <c r="K124" s="369"/>
      <c r="L124" s="369"/>
      <c r="M124" s="369"/>
      <c r="N124" s="385"/>
      <c r="O124" s="359">
        <f>D124*(E124+F124+G124+H124+I124+J124+K124+L124+M124+N124)</f>
        <v>0</v>
      </c>
      <c r="P124" s="371">
        <f>O124*D$13</f>
        <v>0</v>
      </c>
      <c r="Q124" s="471" t="s">
        <v>395</v>
      </c>
    </row>
    <row r="125" spans="1:17" ht="206.25" customHeight="1" thickBot="1" x14ac:dyDescent="0.3">
      <c r="A125" s="472" t="s">
        <v>396</v>
      </c>
      <c r="B125" s="396" t="s">
        <v>394</v>
      </c>
      <c r="C125" s="387" t="s">
        <v>283</v>
      </c>
      <c r="D125" s="388"/>
      <c r="E125" s="473"/>
      <c r="F125" s="474"/>
      <c r="G125" s="474"/>
      <c r="H125" s="474"/>
      <c r="I125" s="474"/>
      <c r="J125" s="474"/>
      <c r="K125" s="474"/>
      <c r="L125" s="474"/>
      <c r="M125" s="474"/>
      <c r="N125" s="475"/>
      <c r="O125" s="388">
        <f>D125*(E125+F125+G125+H125+I125+J125+K125+L125+M125+N125)</f>
        <v>0</v>
      </c>
      <c r="P125" s="348">
        <f>O125*D$13</f>
        <v>0</v>
      </c>
      <c r="Q125" s="471" t="s">
        <v>395</v>
      </c>
    </row>
    <row r="126" spans="1:17" ht="15.75" thickBot="1" x14ac:dyDescent="0.3">
      <c r="A126" s="476"/>
      <c r="B126" s="363"/>
      <c r="C126" s="363"/>
      <c r="D126" s="351"/>
      <c r="E126" s="364"/>
      <c r="F126" s="364"/>
      <c r="G126" s="364"/>
      <c r="H126" s="364"/>
      <c r="I126" s="364"/>
      <c r="J126" s="364"/>
      <c r="K126" s="364"/>
      <c r="L126" s="364"/>
      <c r="M126" s="364"/>
      <c r="N126" s="393"/>
      <c r="O126" s="351"/>
      <c r="P126" s="351"/>
      <c r="Q126" s="430"/>
    </row>
    <row r="127" spans="1:17" ht="21" x14ac:dyDescent="0.35">
      <c r="A127" s="635" t="s">
        <v>397</v>
      </c>
      <c r="B127" s="636"/>
      <c r="C127" s="636"/>
      <c r="D127" s="636"/>
      <c r="E127" s="477"/>
      <c r="F127" s="477"/>
      <c r="G127" s="477"/>
      <c r="H127" s="477"/>
      <c r="I127" s="477"/>
      <c r="J127" s="477"/>
      <c r="K127" s="477"/>
      <c r="L127" s="477"/>
      <c r="M127" s="477"/>
      <c r="N127" s="478"/>
      <c r="O127" s="479"/>
      <c r="P127" s="480"/>
      <c r="Q127" s="430"/>
    </row>
    <row r="128" spans="1:17" x14ac:dyDescent="0.25">
      <c r="A128" s="453" t="s">
        <v>398</v>
      </c>
      <c r="B128" s="358" t="s">
        <v>394</v>
      </c>
      <c r="C128" s="358" t="s">
        <v>283</v>
      </c>
      <c r="D128" s="359"/>
      <c r="E128" s="481"/>
      <c r="F128" s="460"/>
      <c r="G128" s="460"/>
      <c r="H128" s="460"/>
      <c r="I128" s="460"/>
      <c r="J128" s="460"/>
      <c r="K128" s="460"/>
      <c r="L128" s="460"/>
      <c r="M128" s="460"/>
      <c r="N128" s="461"/>
      <c r="O128" s="359">
        <f>D128*(E128+F128+G128+H128+I128+J128+K128+L128+M128+N128)</f>
        <v>0</v>
      </c>
      <c r="P128" s="371">
        <f>O128*D13</f>
        <v>0</v>
      </c>
      <c r="Q128" s="429"/>
    </row>
    <row r="129" spans="1:17" ht="114" customHeight="1" thickBot="1" x14ac:dyDescent="0.3">
      <c r="A129" s="433" t="s">
        <v>399</v>
      </c>
      <c r="B129" s="434" t="s">
        <v>394</v>
      </c>
      <c r="C129" s="434" t="s">
        <v>283</v>
      </c>
      <c r="D129" s="435">
        <v>96.66</v>
      </c>
      <c r="E129" s="482"/>
      <c r="F129" s="483"/>
      <c r="G129" s="483"/>
      <c r="H129" s="483"/>
      <c r="I129" s="483"/>
      <c r="J129" s="483"/>
      <c r="K129" s="483"/>
      <c r="L129" s="483"/>
      <c r="M129" s="483"/>
      <c r="N129" s="484"/>
      <c r="O129" s="485">
        <f>D129*(E129+F129+G129+H129+I129+J129+K129+L129+M129+N129)</f>
        <v>0</v>
      </c>
      <c r="P129" s="432">
        <f t="shared" ref="P129" si="19">O129*$D$13</f>
        <v>0</v>
      </c>
      <c r="Q129" s="486"/>
    </row>
    <row r="130" spans="1:17" ht="30.75" thickBot="1" x14ac:dyDescent="0.3">
      <c r="A130" s="376" t="s">
        <v>400</v>
      </c>
      <c r="B130" s="378"/>
      <c r="C130" s="378"/>
      <c r="D130" s="379"/>
      <c r="E130" s="380"/>
      <c r="F130" s="380"/>
      <c r="G130" s="380"/>
      <c r="H130" s="380"/>
      <c r="I130" s="380"/>
      <c r="J130" s="380"/>
      <c r="K130" s="380"/>
      <c r="L130" s="380"/>
      <c r="M130" s="380"/>
      <c r="N130" s="380"/>
      <c r="O130" s="379"/>
      <c r="P130" s="381">
        <f>SUM(P128:P129)</f>
        <v>0</v>
      </c>
      <c r="Q130" s="442" t="s">
        <v>401</v>
      </c>
    </row>
    <row r="131" spans="1:17" ht="15.75" thickBot="1" x14ac:dyDescent="0.3">
      <c r="A131" s="443"/>
      <c r="B131" s="228"/>
      <c r="C131" s="228"/>
      <c r="D131" s="229"/>
      <c r="E131" s="230"/>
      <c r="F131" s="230"/>
      <c r="G131" s="230"/>
      <c r="H131" s="230"/>
      <c r="I131" s="230"/>
      <c r="J131" s="230"/>
      <c r="K131" s="230"/>
      <c r="L131" s="230"/>
      <c r="M131" s="230"/>
      <c r="N131" s="444"/>
      <c r="O131" s="213"/>
      <c r="P131" s="213"/>
      <c r="Q131" s="429"/>
    </row>
    <row r="132" spans="1:17" ht="33.75" x14ac:dyDescent="0.25">
      <c r="A132" s="637" t="s">
        <v>402</v>
      </c>
      <c r="B132" s="638"/>
      <c r="C132" s="638"/>
      <c r="D132" s="638"/>
      <c r="E132" s="639"/>
      <c r="F132" s="639"/>
      <c r="G132" s="639"/>
      <c r="H132" s="639"/>
      <c r="I132" s="639"/>
      <c r="J132" s="639"/>
      <c r="K132" s="639"/>
      <c r="L132" s="639"/>
      <c r="M132" s="639"/>
      <c r="N132" s="639"/>
      <c r="O132" s="639"/>
      <c r="P132" s="640"/>
      <c r="Q132" s="429"/>
    </row>
    <row r="133" spans="1:17" ht="66" customHeight="1" x14ac:dyDescent="0.25">
      <c r="A133" s="487" t="s">
        <v>403</v>
      </c>
      <c r="B133" s="414" t="s">
        <v>404</v>
      </c>
      <c r="C133" s="488" t="s">
        <v>283</v>
      </c>
      <c r="D133" s="359">
        <v>150</v>
      </c>
      <c r="E133" s="632"/>
      <c r="F133" s="633"/>
      <c r="G133" s="633"/>
      <c r="H133" s="633"/>
      <c r="I133" s="633"/>
      <c r="J133" s="633"/>
      <c r="K133" s="633"/>
      <c r="L133" s="633"/>
      <c r="M133" s="633"/>
      <c r="N133" s="633"/>
      <c r="O133" s="489">
        <f>D133*E133</f>
        <v>0</v>
      </c>
      <c r="P133" s="362">
        <f>O133*D15</f>
        <v>0</v>
      </c>
      <c r="Q133" s="490" t="s">
        <v>405</v>
      </c>
    </row>
    <row r="134" spans="1:17" ht="40.5" customHeight="1" x14ac:dyDescent="0.25">
      <c r="A134" s="491" t="s">
        <v>406</v>
      </c>
      <c r="B134" s="374" t="s">
        <v>407</v>
      </c>
      <c r="C134" s="374" t="s">
        <v>283</v>
      </c>
      <c r="D134" s="492">
        <v>10</v>
      </c>
      <c r="E134" s="617"/>
      <c r="F134" s="618"/>
      <c r="G134" s="618"/>
      <c r="H134" s="618"/>
      <c r="I134" s="618"/>
      <c r="J134" s="618"/>
      <c r="K134" s="618"/>
      <c r="L134" s="618"/>
      <c r="M134" s="618"/>
      <c r="N134" s="619"/>
      <c r="O134" s="335">
        <f t="shared" ref="O134:O141" si="20">D134*E134</f>
        <v>0</v>
      </c>
      <c r="P134" s="355">
        <f t="shared" ref="P134" si="21">O134*$D$13</f>
        <v>0</v>
      </c>
      <c r="Q134" s="442" t="s">
        <v>408</v>
      </c>
    </row>
    <row r="135" spans="1:17" ht="30" x14ac:dyDescent="0.25">
      <c r="A135" s="491" t="s">
        <v>409</v>
      </c>
      <c r="B135" s="493" t="s">
        <v>410</v>
      </c>
      <c r="C135" s="374" t="s">
        <v>283</v>
      </c>
      <c r="D135" s="492">
        <v>80</v>
      </c>
      <c r="E135" s="617"/>
      <c r="F135" s="618"/>
      <c r="G135" s="618"/>
      <c r="H135" s="618"/>
      <c r="I135" s="618"/>
      <c r="J135" s="618"/>
      <c r="K135" s="618"/>
      <c r="L135" s="618"/>
      <c r="M135" s="618"/>
      <c r="N135" s="619"/>
      <c r="O135" s="335">
        <f t="shared" si="20"/>
        <v>0</v>
      </c>
      <c r="P135" s="494">
        <f>O135*D15</f>
        <v>0</v>
      </c>
      <c r="Q135" s="442" t="s">
        <v>408</v>
      </c>
    </row>
    <row r="136" spans="1:17" x14ac:dyDescent="0.25">
      <c r="A136" s="491" t="s">
        <v>411</v>
      </c>
      <c r="B136" s="374" t="s">
        <v>412</v>
      </c>
      <c r="C136" s="495" t="s">
        <v>283</v>
      </c>
      <c r="D136" s="492">
        <v>15</v>
      </c>
      <c r="E136" s="617"/>
      <c r="F136" s="618"/>
      <c r="G136" s="618"/>
      <c r="H136" s="618"/>
      <c r="I136" s="618"/>
      <c r="J136" s="618"/>
      <c r="K136" s="618"/>
      <c r="L136" s="618"/>
      <c r="M136" s="618"/>
      <c r="N136" s="619"/>
      <c r="O136" s="335">
        <f t="shared" si="20"/>
        <v>0</v>
      </c>
      <c r="P136" s="496">
        <f>O136*D$13</f>
        <v>0</v>
      </c>
      <c r="Q136" s="442" t="s">
        <v>408</v>
      </c>
    </row>
    <row r="137" spans="1:17" ht="30" x14ac:dyDescent="0.25">
      <c r="A137" s="491" t="s">
        <v>411</v>
      </c>
      <c r="B137" s="374" t="s">
        <v>413</v>
      </c>
      <c r="C137" s="495" t="s">
        <v>283</v>
      </c>
      <c r="D137" s="492">
        <v>25</v>
      </c>
      <c r="E137" s="617"/>
      <c r="F137" s="618"/>
      <c r="G137" s="618"/>
      <c r="H137" s="618"/>
      <c r="I137" s="618"/>
      <c r="J137" s="618"/>
      <c r="K137" s="618"/>
      <c r="L137" s="618"/>
      <c r="M137" s="618"/>
      <c r="N137" s="619"/>
      <c r="O137" s="335">
        <f t="shared" si="20"/>
        <v>0</v>
      </c>
      <c r="P137" s="496">
        <f t="shared" ref="P137:P140" si="22">O137*D$13</f>
        <v>0</v>
      </c>
      <c r="Q137" s="442" t="s">
        <v>408</v>
      </c>
    </row>
    <row r="138" spans="1:17" x14ac:dyDescent="0.25">
      <c r="A138" s="491" t="s">
        <v>411</v>
      </c>
      <c r="B138" s="374" t="s">
        <v>414</v>
      </c>
      <c r="C138" s="495" t="s">
        <v>283</v>
      </c>
      <c r="D138" s="492">
        <v>50</v>
      </c>
      <c r="E138" s="617"/>
      <c r="F138" s="618"/>
      <c r="G138" s="618"/>
      <c r="H138" s="618"/>
      <c r="I138" s="618"/>
      <c r="J138" s="618"/>
      <c r="K138" s="618"/>
      <c r="L138" s="618"/>
      <c r="M138" s="618"/>
      <c r="N138" s="619"/>
      <c r="O138" s="335">
        <f t="shared" si="20"/>
        <v>0</v>
      </c>
      <c r="P138" s="496">
        <f t="shared" si="22"/>
        <v>0</v>
      </c>
      <c r="Q138" s="442" t="s">
        <v>408</v>
      </c>
    </row>
    <row r="139" spans="1:17" ht="62.25" customHeight="1" x14ac:dyDescent="0.25">
      <c r="A139" s="491" t="s">
        <v>415</v>
      </c>
      <c r="B139" s="493" t="s">
        <v>357</v>
      </c>
      <c r="C139" s="374" t="s">
        <v>283</v>
      </c>
      <c r="D139" s="492">
        <v>20</v>
      </c>
      <c r="E139" s="617"/>
      <c r="F139" s="618"/>
      <c r="G139" s="618"/>
      <c r="H139" s="618"/>
      <c r="I139" s="618"/>
      <c r="J139" s="618"/>
      <c r="K139" s="618"/>
      <c r="L139" s="618"/>
      <c r="M139" s="618"/>
      <c r="N139" s="619"/>
      <c r="O139" s="335">
        <f t="shared" si="20"/>
        <v>0</v>
      </c>
      <c r="P139" s="496">
        <f t="shared" si="22"/>
        <v>0</v>
      </c>
      <c r="Q139" s="471" t="s">
        <v>416</v>
      </c>
    </row>
    <row r="140" spans="1:17" ht="64.5" customHeight="1" x14ac:dyDescent="0.25">
      <c r="A140" s="491" t="s">
        <v>417</v>
      </c>
      <c r="B140" s="493" t="s">
        <v>357</v>
      </c>
      <c r="C140" s="374" t="s">
        <v>283</v>
      </c>
      <c r="D140" s="492">
        <v>60</v>
      </c>
      <c r="E140" s="617"/>
      <c r="F140" s="618"/>
      <c r="G140" s="618"/>
      <c r="H140" s="618"/>
      <c r="I140" s="618"/>
      <c r="J140" s="618"/>
      <c r="K140" s="618"/>
      <c r="L140" s="618"/>
      <c r="M140" s="618"/>
      <c r="N140" s="619"/>
      <c r="O140" s="335">
        <f t="shared" si="20"/>
        <v>0</v>
      </c>
      <c r="P140" s="496">
        <f t="shared" si="22"/>
        <v>0</v>
      </c>
      <c r="Q140" s="471" t="s">
        <v>416</v>
      </c>
    </row>
    <row r="141" spans="1:17" ht="47.25" customHeight="1" thickBot="1" x14ac:dyDescent="0.3">
      <c r="A141" s="497" t="s">
        <v>418</v>
      </c>
      <c r="B141" s="498" t="s">
        <v>419</v>
      </c>
      <c r="C141" s="463" t="s">
        <v>283</v>
      </c>
      <c r="D141" s="343"/>
      <c r="E141" s="620"/>
      <c r="F141" s="621"/>
      <c r="G141" s="621"/>
      <c r="H141" s="621"/>
      <c r="I141" s="621"/>
      <c r="J141" s="621"/>
      <c r="K141" s="621"/>
      <c r="L141" s="621"/>
      <c r="M141" s="621"/>
      <c r="N141" s="622"/>
      <c r="O141" s="335">
        <f t="shared" si="20"/>
        <v>0</v>
      </c>
      <c r="P141" s="432">
        <f>O141</f>
        <v>0</v>
      </c>
      <c r="Q141" s="471" t="s">
        <v>420</v>
      </c>
    </row>
    <row r="142" spans="1:17" ht="15.75" thickBot="1" x14ac:dyDescent="0.3">
      <c r="A142" s="623" t="s">
        <v>421</v>
      </c>
      <c r="B142" s="624"/>
      <c r="C142" s="624"/>
      <c r="D142" s="625"/>
      <c r="E142" s="626"/>
      <c r="F142" s="627"/>
      <c r="G142" s="627"/>
      <c r="H142" s="627"/>
      <c r="I142" s="627"/>
      <c r="J142" s="627"/>
      <c r="K142" s="627"/>
      <c r="L142" s="627"/>
      <c r="M142" s="627"/>
      <c r="N142" s="628"/>
      <c r="O142" s="499"/>
      <c r="P142" s="500"/>
      <c r="Q142" s="430"/>
    </row>
    <row r="143" spans="1:17" ht="15.75" thickBot="1" x14ac:dyDescent="0.3">
      <c r="A143" s="501"/>
      <c r="B143" s="502"/>
      <c r="C143" s="502"/>
      <c r="D143" s="503"/>
      <c r="E143" s="504"/>
      <c r="F143" s="504"/>
      <c r="G143" s="504"/>
      <c r="H143" s="504"/>
      <c r="I143" s="504"/>
      <c r="J143" s="504"/>
      <c r="K143" s="504"/>
      <c r="L143" s="504"/>
      <c r="M143" s="504"/>
      <c r="N143" s="505"/>
      <c r="O143" s="506"/>
      <c r="P143" s="507"/>
      <c r="Q143" s="277"/>
    </row>
    <row r="144" spans="1:17" ht="19.5" thickBot="1" x14ac:dyDescent="0.35">
      <c r="A144" s="508" t="s">
        <v>422</v>
      </c>
      <c r="B144" s="509"/>
      <c r="C144" s="509"/>
      <c r="D144" s="510"/>
      <c r="E144" s="511"/>
      <c r="F144" s="511"/>
      <c r="G144" s="511"/>
      <c r="H144" s="511"/>
      <c r="I144" s="511"/>
      <c r="J144" s="511"/>
      <c r="K144" s="511"/>
      <c r="L144" s="511"/>
      <c r="M144" s="511"/>
      <c r="N144" s="512"/>
      <c r="O144" s="513"/>
      <c r="P144" s="514">
        <f>P23+P25++P35+P49+P52+P55+P58+P59+P62+P63+P64+P65+P66+P67+P70+P71+P74+P84+P86+P87+P88+P89+P90+P93+P100+P103+P104+P110+P121+P124+P125+P130+P133+P134+P135+P136+P137+P138+P139+P140+P141</f>
        <v>0</v>
      </c>
      <c r="Q144" s="515"/>
    </row>
    <row r="145" spans="1:17" ht="19.5" thickBot="1" x14ac:dyDescent="0.35">
      <c r="A145" s="516"/>
      <c r="B145" s="517"/>
      <c r="C145" s="517"/>
      <c r="D145" s="518"/>
      <c r="E145" s="519"/>
      <c r="F145" s="519"/>
      <c r="G145" s="519"/>
      <c r="H145" s="519"/>
      <c r="I145" s="519"/>
      <c r="J145" s="519"/>
      <c r="K145" s="519"/>
      <c r="L145" s="519"/>
      <c r="M145" s="519"/>
      <c r="N145" s="520"/>
      <c r="O145" s="521"/>
      <c r="P145" s="522"/>
      <c r="Q145" s="515"/>
    </row>
    <row r="146" spans="1:17" ht="48" customHeight="1" thickBot="1" x14ac:dyDescent="0.35">
      <c r="A146" s="523" t="s">
        <v>423</v>
      </c>
      <c r="B146" s="517"/>
      <c r="C146" s="517"/>
      <c r="D146" s="518"/>
      <c r="E146" s="519"/>
      <c r="F146" s="519"/>
      <c r="G146" s="519"/>
      <c r="H146" s="519"/>
      <c r="I146" s="519"/>
      <c r="J146" s="519"/>
      <c r="K146" s="519"/>
      <c r="L146" s="519"/>
      <c r="M146" s="519"/>
      <c r="N146" s="520"/>
      <c r="O146" s="524"/>
      <c r="P146" s="525">
        <f>P23+P25+P35+P49+P52+P55+P58+P59+P62+P63+P64+P65+P66+P67+P71+P74+P84+P86+P87+P88+P89+P90+P93+P100+P103+P104+P110+P121+P124+P125+P130+P133+P134+P135+P136+P137+P138+P139+P140+P141</f>
        <v>0</v>
      </c>
      <c r="Q146" s="515"/>
    </row>
    <row r="147" spans="1:17" x14ac:dyDescent="0.25">
      <c r="A147" s="181"/>
      <c r="B147" s="181"/>
      <c r="C147" s="181"/>
      <c r="D147" s="182"/>
      <c r="E147" s="183"/>
      <c r="F147" s="183"/>
      <c r="G147" s="183"/>
      <c r="H147" s="183"/>
      <c r="I147" s="183"/>
      <c r="J147" s="183"/>
      <c r="K147" s="183"/>
      <c r="L147" s="183"/>
      <c r="M147" s="183"/>
      <c r="N147" s="184"/>
      <c r="O147" s="185"/>
      <c r="P147" s="185"/>
      <c r="Q147" s="515"/>
    </row>
  </sheetData>
  <mergeCells count="61">
    <mergeCell ref="B7:P7"/>
    <mergeCell ref="A1:P1"/>
    <mergeCell ref="B3:P3"/>
    <mergeCell ref="B4:P4"/>
    <mergeCell ref="B5:P5"/>
    <mergeCell ref="B6:P6"/>
    <mergeCell ref="B8:P8"/>
    <mergeCell ref="B9:P9"/>
    <mergeCell ref="A17:P17"/>
    <mergeCell ref="B19:B20"/>
    <mergeCell ref="C19:C20"/>
    <mergeCell ref="D19:D20"/>
    <mergeCell ref="E19:N19"/>
    <mergeCell ref="O19:O20"/>
    <mergeCell ref="P19:P20"/>
    <mergeCell ref="A57:P57"/>
    <mergeCell ref="A21:P21"/>
    <mergeCell ref="A22:O22"/>
    <mergeCell ref="E23:N23"/>
    <mergeCell ref="A24:O24"/>
    <mergeCell ref="E25:N25"/>
    <mergeCell ref="A27:P27"/>
    <mergeCell ref="E29:N29"/>
    <mergeCell ref="E32:N32"/>
    <mergeCell ref="E34:N34"/>
    <mergeCell ref="A51:O51"/>
    <mergeCell ref="A54:O54"/>
    <mergeCell ref="A95:O95"/>
    <mergeCell ref="A61:O61"/>
    <mergeCell ref="Q62:Q67"/>
    <mergeCell ref="E66:N66"/>
    <mergeCell ref="A69:P69"/>
    <mergeCell ref="E70:N70"/>
    <mergeCell ref="E71:N71"/>
    <mergeCell ref="A73:O73"/>
    <mergeCell ref="A75:O75"/>
    <mergeCell ref="A80:O80"/>
    <mergeCell ref="E88:N88"/>
    <mergeCell ref="A92:O92"/>
    <mergeCell ref="E133:N133"/>
    <mergeCell ref="E97:N97"/>
    <mergeCell ref="A102:P102"/>
    <mergeCell ref="A106:P106"/>
    <mergeCell ref="A107:P107"/>
    <mergeCell ref="E108:N108"/>
    <mergeCell ref="E109:N109"/>
    <mergeCell ref="A112:P112"/>
    <mergeCell ref="E114:N114"/>
    <mergeCell ref="A123:D123"/>
    <mergeCell ref="A127:D127"/>
    <mergeCell ref="A132:P132"/>
    <mergeCell ref="E140:N140"/>
    <mergeCell ref="E141:N141"/>
    <mergeCell ref="A142:D142"/>
    <mergeCell ref="E142:N142"/>
    <mergeCell ref="E134:N134"/>
    <mergeCell ref="E135:N135"/>
    <mergeCell ref="E136:N136"/>
    <mergeCell ref="E137:N137"/>
    <mergeCell ref="E138:N138"/>
    <mergeCell ref="E139:N1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6"/>
  <sheetViews>
    <sheetView topLeftCell="B1" zoomScaleNormal="100" workbookViewId="0">
      <selection activeCell="I9" sqref="I9"/>
    </sheetView>
  </sheetViews>
  <sheetFormatPr baseColWidth="10" defaultRowHeight="15" x14ac:dyDescent="0.25"/>
  <cols>
    <col min="2" max="2" width="8" customWidth="1"/>
    <col min="3" max="3" width="60.5703125" customWidth="1"/>
    <col min="4" max="4" width="66.7109375" customWidth="1"/>
    <col min="5" max="5" width="21.28515625" bestFit="1" customWidth="1"/>
    <col min="6" max="6" width="13.85546875" customWidth="1"/>
    <col min="7" max="7" width="12.5703125" style="37" bestFit="1" customWidth="1"/>
    <col min="9" max="9" width="7.42578125" bestFit="1" customWidth="1"/>
  </cols>
  <sheetData>
    <row r="1" spans="2:10" x14ac:dyDescent="0.25">
      <c r="B1" s="720" t="s">
        <v>180</v>
      </c>
      <c r="C1" s="721"/>
      <c r="D1" s="721"/>
      <c r="E1" s="721"/>
      <c r="F1" s="721"/>
      <c r="G1" s="721"/>
      <c r="H1" s="721"/>
      <c r="I1" s="722"/>
    </row>
    <row r="2" spans="2:10" x14ac:dyDescent="0.25">
      <c r="B2" s="721"/>
      <c r="C2" s="721"/>
      <c r="D2" s="721"/>
      <c r="E2" s="721"/>
      <c r="F2" s="721"/>
      <c r="G2" s="721"/>
      <c r="H2" s="721"/>
      <c r="I2" s="721"/>
    </row>
    <row r="3" spans="2:10" x14ac:dyDescent="0.25">
      <c r="B3" s="40" t="s">
        <v>82</v>
      </c>
      <c r="C3" s="40" t="s">
        <v>83</v>
      </c>
      <c r="D3" s="40" t="s">
        <v>84</v>
      </c>
      <c r="E3" s="65" t="s">
        <v>132</v>
      </c>
      <c r="F3" s="66"/>
      <c r="G3" s="67"/>
      <c r="H3" s="68"/>
      <c r="I3" s="69"/>
    </row>
    <row r="4" spans="2:10" ht="60" x14ac:dyDescent="0.25">
      <c r="B4" s="39">
        <v>1</v>
      </c>
      <c r="C4" s="169" t="s">
        <v>152</v>
      </c>
      <c r="D4" s="170" t="s">
        <v>153</v>
      </c>
      <c r="E4" s="166"/>
      <c r="F4" s="167"/>
      <c r="G4" s="38"/>
      <c r="H4" s="163"/>
      <c r="I4" s="163"/>
      <c r="J4" s="164"/>
    </row>
    <row r="5" spans="2:10" ht="45" x14ac:dyDescent="0.25">
      <c r="B5" s="39">
        <v>2</v>
      </c>
      <c r="C5" s="39" t="s">
        <v>85</v>
      </c>
      <c r="D5" s="39" t="s">
        <v>92</v>
      </c>
      <c r="E5" s="41"/>
      <c r="F5" s="42"/>
      <c r="G5" s="43"/>
      <c r="H5" s="44"/>
      <c r="I5" s="45"/>
    </row>
    <row r="6" spans="2:10" ht="45" x14ac:dyDescent="0.25">
      <c r="B6" s="39">
        <v>3</v>
      </c>
      <c r="C6" s="39" t="s">
        <v>86</v>
      </c>
      <c r="D6" s="39" t="s">
        <v>90</v>
      </c>
      <c r="E6" s="41"/>
      <c r="F6" s="42"/>
      <c r="G6" s="43"/>
      <c r="H6" s="44"/>
      <c r="I6" s="45"/>
    </row>
    <row r="7" spans="2:10" s="70" customFormat="1" ht="60" x14ac:dyDescent="0.25">
      <c r="B7" s="39">
        <v>4</v>
      </c>
      <c r="C7" s="39" t="s">
        <v>95</v>
      </c>
      <c r="D7" s="39" t="s">
        <v>96</v>
      </c>
      <c r="E7" s="46"/>
      <c r="F7" s="47"/>
      <c r="G7" s="48"/>
      <c r="H7" s="49"/>
      <c r="I7" s="50"/>
    </row>
    <row r="8" spans="2:10" ht="81.75" customHeight="1" x14ac:dyDescent="0.25">
      <c r="B8" s="723">
        <v>5</v>
      </c>
      <c r="C8" s="64" t="s">
        <v>130</v>
      </c>
      <c r="D8" s="718" t="s">
        <v>133</v>
      </c>
      <c r="E8" s="71" t="s">
        <v>97</v>
      </c>
      <c r="F8" s="72" t="s">
        <v>101</v>
      </c>
      <c r="G8" s="72" t="s">
        <v>98</v>
      </c>
      <c r="H8" s="72" t="s">
        <v>99</v>
      </c>
      <c r="I8" s="73" t="s">
        <v>100</v>
      </c>
    </row>
    <row r="9" spans="2:10" ht="75" x14ac:dyDescent="0.25">
      <c r="B9" s="724"/>
      <c r="C9" s="74"/>
      <c r="D9" s="719"/>
      <c r="E9" s="71" t="s">
        <v>97</v>
      </c>
      <c r="F9" s="72" t="s">
        <v>102</v>
      </c>
      <c r="G9" s="72" t="s">
        <v>98</v>
      </c>
      <c r="H9" s="72" t="s">
        <v>99</v>
      </c>
      <c r="I9" s="73" t="s">
        <v>103</v>
      </c>
    </row>
    <row r="10" spans="2:10" ht="120" x14ac:dyDescent="0.25">
      <c r="B10" s="39">
        <v>6</v>
      </c>
      <c r="C10" s="64" t="s">
        <v>134</v>
      </c>
      <c r="D10" s="74" t="s">
        <v>135</v>
      </c>
      <c r="E10" s="71" t="s">
        <v>97</v>
      </c>
      <c r="F10" s="72" t="s">
        <v>102</v>
      </c>
      <c r="G10" s="72" t="s">
        <v>98</v>
      </c>
      <c r="H10" s="72" t="s">
        <v>99</v>
      </c>
      <c r="I10" s="73" t="s">
        <v>136</v>
      </c>
    </row>
    <row r="11" spans="2:10" ht="45" x14ac:dyDescent="0.25">
      <c r="B11" s="39">
        <v>7</v>
      </c>
      <c r="C11" s="39" t="s">
        <v>87</v>
      </c>
      <c r="D11" s="40" t="s">
        <v>91</v>
      </c>
      <c r="E11" s="41"/>
      <c r="F11" s="42"/>
      <c r="G11" s="43"/>
      <c r="H11" s="44"/>
      <c r="I11" s="45"/>
    </row>
    <row r="12" spans="2:10" ht="135" x14ac:dyDescent="0.25">
      <c r="B12" s="39">
        <v>8</v>
      </c>
      <c r="C12" s="39" t="s">
        <v>94</v>
      </c>
      <c r="D12" s="39" t="s">
        <v>163</v>
      </c>
      <c r="E12" s="41"/>
      <c r="F12" s="42"/>
      <c r="G12" s="43"/>
      <c r="H12" s="44"/>
      <c r="I12" s="45"/>
    </row>
    <row r="13" spans="2:10" ht="102.75" customHeight="1" x14ac:dyDescent="0.25">
      <c r="B13" s="39">
        <v>9</v>
      </c>
      <c r="C13" s="39" t="s">
        <v>88</v>
      </c>
      <c r="D13" s="39" t="s">
        <v>155</v>
      </c>
      <c r="E13" s="41"/>
      <c r="F13" s="42"/>
      <c r="G13" s="43"/>
      <c r="H13" s="44"/>
      <c r="I13" s="45"/>
    </row>
    <row r="14" spans="2:10" ht="45" x14ac:dyDescent="0.25">
      <c r="B14" s="39">
        <v>10</v>
      </c>
      <c r="C14" s="39" t="s">
        <v>104</v>
      </c>
      <c r="D14" s="40" t="s">
        <v>105</v>
      </c>
      <c r="E14" s="41"/>
      <c r="F14" s="42"/>
      <c r="G14" s="43"/>
      <c r="H14" s="44"/>
      <c r="I14" s="45"/>
    </row>
    <row r="15" spans="2:10" ht="120" x14ac:dyDescent="0.25">
      <c r="B15" s="39">
        <v>11</v>
      </c>
      <c r="C15" s="39" t="s">
        <v>164</v>
      </c>
      <c r="D15" s="40" t="s">
        <v>166</v>
      </c>
      <c r="E15" s="41"/>
      <c r="F15" s="42"/>
      <c r="G15" s="43"/>
      <c r="H15" s="44"/>
      <c r="I15" s="45"/>
    </row>
    <row r="16" spans="2:10" ht="120" x14ac:dyDescent="0.25">
      <c r="B16" s="39">
        <v>12</v>
      </c>
      <c r="C16" s="39" t="s">
        <v>165</v>
      </c>
      <c r="D16" s="40" t="s">
        <v>167</v>
      </c>
      <c r="E16" s="41"/>
      <c r="F16" s="42"/>
      <c r="G16" s="43"/>
      <c r="H16" s="44"/>
      <c r="I16" s="45"/>
    </row>
    <row r="17" spans="2:9" ht="45" x14ac:dyDescent="0.25">
      <c r="B17" s="39">
        <v>13</v>
      </c>
      <c r="C17" s="39" t="s">
        <v>106</v>
      </c>
      <c r="D17" s="40" t="s">
        <v>114</v>
      </c>
      <c r="E17" s="41"/>
      <c r="F17" s="42"/>
      <c r="G17" s="43"/>
      <c r="H17" s="44"/>
      <c r="I17" s="45"/>
    </row>
    <row r="18" spans="2:9" ht="111" customHeight="1" x14ac:dyDescent="0.25">
      <c r="B18" s="171" t="s">
        <v>171</v>
      </c>
      <c r="C18" s="39" t="s">
        <v>107</v>
      </c>
      <c r="D18" s="35" t="s">
        <v>179</v>
      </c>
      <c r="E18" s="41"/>
      <c r="F18" s="42"/>
      <c r="G18" s="43"/>
      <c r="H18" s="44"/>
      <c r="I18" s="45"/>
    </row>
    <row r="19" spans="2:9" ht="61.5" customHeight="1" x14ac:dyDescent="0.25">
      <c r="B19" s="171" t="s">
        <v>172</v>
      </c>
      <c r="C19" s="39" t="s">
        <v>173</v>
      </c>
      <c r="D19" s="39" t="s">
        <v>174</v>
      </c>
      <c r="E19" s="41"/>
      <c r="F19" s="42"/>
      <c r="G19" s="43"/>
      <c r="H19" s="44"/>
      <c r="I19" s="45"/>
    </row>
    <row r="20" spans="2:9" ht="75" x14ac:dyDescent="0.25">
      <c r="B20" s="39">
        <v>15</v>
      </c>
      <c r="C20" s="39" t="s">
        <v>108</v>
      </c>
      <c r="D20" s="40" t="s">
        <v>109</v>
      </c>
      <c r="E20" s="41"/>
      <c r="F20" s="42"/>
      <c r="G20" s="43"/>
      <c r="H20" s="44"/>
      <c r="I20" s="45"/>
    </row>
    <row r="21" spans="2:9" ht="45" x14ac:dyDescent="0.25">
      <c r="B21" s="39">
        <v>16</v>
      </c>
      <c r="C21" s="39" t="s">
        <v>110</v>
      </c>
      <c r="D21" s="40" t="s">
        <v>111</v>
      </c>
      <c r="E21" s="41"/>
      <c r="F21" s="42"/>
      <c r="G21" s="43"/>
      <c r="H21" s="44"/>
      <c r="I21" s="45"/>
    </row>
    <row r="22" spans="2:9" ht="195" x14ac:dyDescent="0.25">
      <c r="B22" s="39">
        <v>17</v>
      </c>
      <c r="C22" s="39" t="s">
        <v>112</v>
      </c>
      <c r="D22" s="40" t="s">
        <v>113</v>
      </c>
      <c r="E22" s="65"/>
      <c r="F22" s="66"/>
      <c r="G22" s="67"/>
      <c r="H22" s="68"/>
      <c r="I22" s="69"/>
    </row>
    <row r="23" spans="2:9" ht="60" x14ac:dyDescent="0.25">
      <c r="B23" s="39">
        <v>18</v>
      </c>
      <c r="C23" s="36" t="s">
        <v>127</v>
      </c>
      <c r="D23" s="36" t="s">
        <v>128</v>
      </c>
      <c r="E23" s="61"/>
      <c r="F23" s="62"/>
      <c r="G23" s="38"/>
      <c r="H23" s="38"/>
      <c r="I23" s="63"/>
    </row>
    <row r="24" spans="2:9" x14ac:dyDescent="0.25">
      <c r="B24" s="39">
        <v>19</v>
      </c>
      <c r="C24" s="168" t="s">
        <v>161</v>
      </c>
      <c r="D24" s="169" t="s">
        <v>159</v>
      </c>
      <c r="E24" s="162"/>
      <c r="F24" s="162"/>
      <c r="G24" s="38"/>
      <c r="H24" s="163"/>
      <c r="I24" s="165"/>
    </row>
    <row r="25" spans="2:9" ht="30" x14ac:dyDescent="0.25">
      <c r="B25" s="39">
        <v>20</v>
      </c>
      <c r="C25" s="168" t="s">
        <v>162</v>
      </c>
      <c r="D25" s="169" t="s">
        <v>160</v>
      </c>
      <c r="E25" s="162"/>
      <c r="F25" s="162"/>
      <c r="G25" s="38"/>
      <c r="H25" s="163"/>
      <c r="I25" s="165"/>
    </row>
    <row r="26" spans="2:9" x14ac:dyDescent="0.25">
      <c r="B26" s="35"/>
      <c r="C26" s="35"/>
      <c r="D26" s="35"/>
      <c r="E26" s="35"/>
      <c r="F26" s="35"/>
    </row>
  </sheetData>
  <mergeCells count="4">
    <mergeCell ref="D8:D9"/>
    <mergeCell ref="B1:I1"/>
    <mergeCell ref="B2:I2"/>
    <mergeCell ref="B8:B9"/>
  </mergeCells>
  <pageMargins left="0.7" right="0.7" top="0.75" bottom="0.75" header="0.3" footer="0.3"/>
  <pageSetup paperSize="9" scale="5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B16"/>
  <sheetViews>
    <sheetView zoomScaleNormal="100" workbookViewId="0">
      <selection activeCell="B11" sqref="B11"/>
    </sheetView>
  </sheetViews>
  <sheetFormatPr baseColWidth="10" defaultRowHeight="15" x14ac:dyDescent="0.25"/>
  <cols>
    <col min="1" max="1" width="36" customWidth="1"/>
    <col min="2" max="2" width="40.5703125" customWidth="1"/>
  </cols>
  <sheetData>
    <row r="1" spans="1:2" x14ac:dyDescent="0.25">
      <c r="A1" s="29" t="s">
        <v>77</v>
      </c>
      <c r="B1" s="33" t="str">
        <f>IF('AAP-DGOS_GBudget'!B4="","",'AAP-DGOS_GBudget'!B4)</f>
        <v/>
      </c>
    </row>
    <row r="2" spans="1:2" x14ac:dyDescent="0.25">
      <c r="A2" s="29" t="s">
        <v>79</v>
      </c>
      <c r="B2" s="30">
        <f>'AAP-DGOS_GBudget'!B7:E7</f>
        <v>0</v>
      </c>
    </row>
    <row r="3" spans="1:2" x14ac:dyDescent="0.25">
      <c r="A3" s="29" t="s">
        <v>80</v>
      </c>
      <c r="B3" s="30">
        <f>'AAP-DGOS_GBudget'!B8:E8</f>
        <v>0</v>
      </c>
    </row>
    <row r="4" spans="1:2" x14ac:dyDescent="0.25">
      <c r="A4" t="s">
        <v>175</v>
      </c>
      <c r="B4" s="30">
        <f>'AAP-DGOS_GBudget'!B9:E9</f>
        <v>0</v>
      </c>
    </row>
    <row r="5" spans="1:2" x14ac:dyDescent="0.25">
      <c r="A5" s="31" t="s">
        <v>67</v>
      </c>
      <c r="B5" s="32">
        <f>'AAP-DGOS_GBudget'!B98</f>
        <v>0</v>
      </c>
    </row>
    <row r="6" spans="1:2" x14ac:dyDescent="0.25">
      <c r="A6" s="31" t="s">
        <v>78</v>
      </c>
      <c r="B6" s="32">
        <f>'AAP-DGOS_GBudget'!D132</f>
        <v>0</v>
      </c>
    </row>
    <row r="7" spans="1:2" x14ac:dyDescent="0.25">
      <c r="A7" s="29" t="s">
        <v>81</v>
      </c>
      <c r="B7" s="29" t="str">
        <f>IF('AAP-DGOS_GBudget'!B72="","NON","OUI")</f>
        <v>NON</v>
      </c>
    </row>
    <row r="8" spans="1:2" x14ac:dyDescent="0.25">
      <c r="A8" s="29" t="s">
        <v>66</v>
      </c>
      <c r="B8" s="29" t="str">
        <f>IF('AAP-DGOS_GBudget'!B96&lt;='AAP-DGOS_GBudget'!E55*0.1,"OK","ERREUR")</f>
        <v>OK</v>
      </c>
    </row>
    <row r="9" spans="1:2" x14ac:dyDescent="0.25">
      <c r="A9" s="97" t="s">
        <v>89</v>
      </c>
      <c r="B9" s="97" t="str">
        <f>IF('AAP-DGOS_GBudget'!A2=RappelData!B10,"","Il s'agit d'une trame antérieure. Veuillez utiliser la dernière version proposée.")</f>
        <v/>
      </c>
    </row>
    <row r="10" spans="1:2" x14ac:dyDescent="0.25">
      <c r="A10" s="97" t="s">
        <v>151</v>
      </c>
      <c r="B10" s="97" t="s">
        <v>181</v>
      </c>
    </row>
    <row r="11" spans="1:2" x14ac:dyDescent="0.25">
      <c r="A11" s="97" t="s">
        <v>137</v>
      </c>
      <c r="B11" s="97">
        <f>'AAP-DGOS_GBudget'!B9:E9</f>
        <v>0</v>
      </c>
    </row>
    <row r="12" spans="1:2" ht="30" x14ac:dyDescent="0.25">
      <c r="A12" s="98" t="s">
        <v>139</v>
      </c>
      <c r="B12" s="97">
        <f>'AAP-DGOS_GBudget'!B6</f>
        <v>0</v>
      </c>
    </row>
    <row r="13" spans="1:2" ht="30" x14ac:dyDescent="0.25">
      <c r="A13" s="98" t="s">
        <v>140</v>
      </c>
      <c r="B13" s="99" t="str">
        <f>'AAP-DGOS_GBudget'!B110</f>
        <v/>
      </c>
    </row>
    <row r="14" spans="1:2" x14ac:dyDescent="0.25">
      <c r="A14" s="98" t="s">
        <v>176</v>
      </c>
      <c r="B14" s="172" t="str">
        <f>'AAP-DGOS_GBudget'!B106</f>
        <v/>
      </c>
    </row>
    <row r="15" spans="1:2" x14ac:dyDescent="0.25">
      <c r="A15" s="98" t="s">
        <v>177</v>
      </c>
      <c r="B15" s="172" t="str">
        <f>'AAP-DGOS_GBudget'!B107</f>
        <v/>
      </c>
    </row>
    <row r="16" spans="1:2" x14ac:dyDescent="0.25">
      <c r="A16" s="98" t="s">
        <v>178</v>
      </c>
      <c r="B16" s="172" t="str">
        <f>'AAP-DGOS_GBudget'!B108</f>
        <v/>
      </c>
    </row>
  </sheetData>
  <pageMargins left="0.7" right="0.7" top="0.75" bottom="0.75" header="0.3" footer="0.3"/>
  <pageSetup paperSize="9" orientation="portrait" r:id="rId1"/>
  <headerFooter>
    <oddHeader>&amp;L&amp;F - &amp;A</oddHeader>
    <oddFooter>&amp;R&amp;P/&amp;D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AAP-DGOS_GBudget</vt:lpstr>
      <vt:lpstr>Métiers recherche clinique</vt:lpstr>
      <vt:lpstr>PNM</vt:lpstr>
      <vt:lpstr>PM</vt:lpstr>
      <vt:lpstr>Grille de surcoûts</vt:lpstr>
      <vt:lpstr>FAQ</vt:lpstr>
      <vt:lpstr>RappelData</vt:lpstr>
      <vt:lpstr>'AAP-DGOS_GBudget'!Zone_d_impression</vt:lpstr>
      <vt:lpstr>'Métiers recherche clinique'!Zone_d_impression</vt:lpstr>
      <vt:lpstr>RappelData!Zone_d_impression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2023-12-01T14:07:02Z</dcterms:modified>
</cp:coreProperties>
</file>